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Quarterly E1-5 Reports/FY26/FY26 Q3/"/>
    </mc:Choice>
  </mc:AlternateContent>
  <xr:revisionPtr revIDLastSave="1" documentId="8_{B4F3A78A-5E75-41DA-9FA7-33D00CB84ECD}" xr6:coauthVersionLast="47" xr6:coauthVersionMax="47" xr10:uidLastSave="{CDF18978-F8AC-4798-987D-201F4B456186}"/>
  <bookViews>
    <workbookView xWindow="29280" yWindow="-945" windowWidth="28800" windowHeight="14310" xr2:uid="{0C2A8135-58C6-4B8E-BBA6-C8B55770AA36}"/>
  </bookViews>
  <sheets>
    <sheet name="Table_E4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1" i="1" l="1"/>
  <c r="C211" i="1"/>
  <c r="E211" i="1" s="1"/>
  <c r="D210" i="1"/>
  <c r="C210" i="1"/>
  <c r="E210" i="1" s="1"/>
  <c r="D209" i="1"/>
  <c r="C209" i="1"/>
  <c r="D208" i="1"/>
  <c r="C208" i="1"/>
  <c r="D207" i="1"/>
  <c r="C207" i="1"/>
  <c r="E207" i="1" s="1"/>
  <c r="D206" i="1"/>
  <c r="C206" i="1"/>
  <c r="D205" i="1"/>
  <c r="E205" i="1" s="1"/>
  <c r="C205" i="1"/>
  <c r="D204" i="1"/>
  <c r="C204" i="1"/>
  <c r="D203" i="1"/>
  <c r="C203" i="1"/>
  <c r="E203" i="1" s="1"/>
  <c r="D202" i="1"/>
  <c r="C202" i="1"/>
  <c r="D201" i="1"/>
  <c r="C201" i="1"/>
  <c r="D200" i="1"/>
  <c r="C200" i="1"/>
  <c r="D199" i="1"/>
  <c r="C199" i="1"/>
  <c r="E199" i="1" s="1"/>
  <c r="D198" i="1"/>
  <c r="C198" i="1"/>
  <c r="D197" i="1"/>
  <c r="E197" i="1" s="1"/>
  <c r="C197" i="1"/>
  <c r="D196" i="1"/>
  <c r="C196" i="1"/>
  <c r="D195" i="1"/>
  <c r="C195" i="1"/>
  <c r="E195" i="1" s="1"/>
  <c r="D194" i="1"/>
  <c r="C194" i="1"/>
  <c r="D193" i="1"/>
  <c r="C193" i="1"/>
  <c r="D192" i="1"/>
  <c r="C192" i="1"/>
  <c r="D191" i="1"/>
  <c r="C191" i="1"/>
  <c r="E191" i="1" s="1"/>
  <c r="D190" i="1"/>
  <c r="C190" i="1"/>
  <c r="D189" i="1"/>
  <c r="E189" i="1" s="1"/>
  <c r="C189" i="1"/>
  <c r="D188" i="1"/>
  <c r="C188" i="1"/>
  <c r="D187" i="1"/>
  <c r="C187" i="1"/>
  <c r="E187" i="1" s="1"/>
  <c r="D186" i="1"/>
  <c r="C186" i="1"/>
  <c r="D185" i="1"/>
  <c r="C185" i="1"/>
  <c r="D184" i="1"/>
  <c r="C184" i="1"/>
  <c r="D183" i="1"/>
  <c r="C183" i="1"/>
  <c r="E183" i="1" s="1"/>
  <c r="D182" i="1"/>
  <c r="C182" i="1"/>
  <c r="D181" i="1"/>
  <c r="E181" i="1" s="1"/>
  <c r="C181" i="1"/>
  <c r="D180" i="1"/>
  <c r="C180" i="1"/>
  <c r="D179" i="1"/>
  <c r="C179" i="1"/>
  <c r="E179" i="1" s="1"/>
  <c r="D178" i="1"/>
  <c r="C178" i="1"/>
  <c r="D177" i="1"/>
  <c r="C177" i="1"/>
  <c r="D176" i="1"/>
  <c r="C176" i="1"/>
  <c r="D175" i="1"/>
  <c r="C175" i="1"/>
  <c r="E175" i="1" s="1"/>
  <c r="D174" i="1"/>
  <c r="C174" i="1"/>
  <c r="D173" i="1"/>
  <c r="E173" i="1" s="1"/>
  <c r="C173" i="1"/>
  <c r="D172" i="1"/>
  <c r="C172" i="1"/>
  <c r="D171" i="1"/>
  <c r="C171" i="1"/>
  <c r="E171" i="1" s="1"/>
  <c r="D170" i="1"/>
  <c r="C170" i="1"/>
  <c r="D169" i="1"/>
  <c r="C169" i="1"/>
  <c r="D168" i="1"/>
  <c r="C168" i="1"/>
  <c r="D167" i="1"/>
  <c r="C167" i="1"/>
  <c r="E167" i="1" s="1"/>
  <c r="D166" i="1"/>
  <c r="C166" i="1"/>
  <c r="D165" i="1"/>
  <c r="E165" i="1" s="1"/>
  <c r="C165" i="1"/>
  <c r="D164" i="1"/>
  <c r="C164" i="1"/>
  <c r="D163" i="1"/>
  <c r="C163" i="1"/>
  <c r="E163" i="1" s="1"/>
  <c r="D162" i="1"/>
  <c r="C162" i="1"/>
  <c r="D161" i="1"/>
  <c r="C161" i="1"/>
  <c r="D160" i="1"/>
  <c r="C160" i="1"/>
  <c r="D159" i="1"/>
  <c r="C159" i="1"/>
  <c r="E159" i="1" s="1"/>
  <c r="D158" i="1"/>
  <c r="C158" i="1"/>
  <c r="D157" i="1"/>
  <c r="E157" i="1" s="1"/>
  <c r="C157" i="1"/>
  <c r="D156" i="1"/>
  <c r="C156" i="1"/>
  <c r="D155" i="1"/>
  <c r="C155" i="1"/>
  <c r="E155" i="1" s="1"/>
  <c r="D154" i="1"/>
  <c r="C154" i="1"/>
  <c r="D153" i="1"/>
  <c r="C153" i="1"/>
  <c r="D152" i="1"/>
  <c r="C152" i="1"/>
  <c r="D151" i="1"/>
  <c r="C151" i="1"/>
  <c r="E151" i="1" s="1"/>
  <c r="D150" i="1"/>
  <c r="C150" i="1"/>
  <c r="D149" i="1"/>
  <c r="E149" i="1" s="1"/>
  <c r="C149" i="1"/>
  <c r="D148" i="1"/>
  <c r="C148" i="1"/>
  <c r="D147" i="1"/>
  <c r="C147" i="1"/>
  <c r="E147" i="1" s="1"/>
  <c r="D146" i="1"/>
  <c r="C146" i="1"/>
  <c r="D145" i="1"/>
  <c r="C145" i="1"/>
  <c r="D144" i="1"/>
  <c r="C144" i="1"/>
  <c r="D143" i="1"/>
  <c r="C143" i="1"/>
  <c r="E143" i="1" s="1"/>
  <c r="D142" i="1"/>
  <c r="C142" i="1"/>
  <c r="D141" i="1"/>
  <c r="E141" i="1" s="1"/>
  <c r="C141" i="1"/>
  <c r="D140" i="1"/>
  <c r="C140" i="1"/>
  <c r="D139" i="1"/>
  <c r="C139" i="1"/>
  <c r="E139" i="1" s="1"/>
  <c r="D138" i="1"/>
  <c r="C138" i="1"/>
  <c r="D137" i="1"/>
  <c r="C137" i="1"/>
  <c r="D136" i="1"/>
  <c r="C136" i="1"/>
  <c r="D135" i="1"/>
  <c r="C135" i="1"/>
  <c r="E135" i="1" s="1"/>
  <c r="D134" i="1"/>
  <c r="C134" i="1"/>
  <c r="D133" i="1"/>
  <c r="E133" i="1" s="1"/>
  <c r="C133" i="1"/>
  <c r="D132" i="1"/>
  <c r="C132" i="1"/>
  <c r="D131" i="1"/>
  <c r="C131" i="1"/>
  <c r="E131" i="1" s="1"/>
  <c r="D130" i="1"/>
  <c r="C130" i="1"/>
  <c r="D129" i="1"/>
  <c r="C129" i="1"/>
  <c r="D128" i="1"/>
  <c r="C128" i="1"/>
  <c r="D127" i="1"/>
  <c r="C127" i="1"/>
  <c r="E127" i="1" s="1"/>
  <c r="D126" i="1"/>
  <c r="C126" i="1"/>
  <c r="D125" i="1"/>
  <c r="E125" i="1" s="1"/>
  <c r="C125" i="1"/>
  <c r="D124" i="1"/>
  <c r="C124" i="1"/>
  <c r="D123" i="1"/>
  <c r="C123" i="1"/>
  <c r="E123" i="1" s="1"/>
  <c r="D122" i="1"/>
  <c r="C122" i="1"/>
  <c r="D121" i="1"/>
  <c r="C121" i="1"/>
  <c r="D120" i="1"/>
  <c r="C120" i="1"/>
  <c r="D119" i="1"/>
  <c r="C119" i="1"/>
  <c r="E119" i="1" s="1"/>
  <c r="D118" i="1"/>
  <c r="C118" i="1"/>
  <c r="D117" i="1"/>
  <c r="E117" i="1" s="1"/>
  <c r="C117" i="1"/>
  <c r="D116" i="1"/>
  <c r="C116" i="1"/>
  <c r="D115" i="1"/>
  <c r="C115" i="1"/>
  <c r="E115" i="1" s="1"/>
  <c r="D114" i="1"/>
  <c r="C114" i="1"/>
  <c r="D113" i="1"/>
  <c r="C113" i="1"/>
  <c r="D112" i="1"/>
  <c r="C112" i="1"/>
  <c r="D111" i="1"/>
  <c r="C111" i="1"/>
  <c r="E111" i="1" s="1"/>
  <c r="D110" i="1"/>
  <c r="C110" i="1"/>
  <c r="D109" i="1"/>
  <c r="E109" i="1" s="1"/>
  <c r="C109" i="1"/>
  <c r="D108" i="1"/>
  <c r="C108" i="1"/>
  <c r="D107" i="1"/>
  <c r="C107" i="1"/>
  <c r="E107" i="1" s="1"/>
  <c r="D106" i="1"/>
  <c r="C106" i="1"/>
  <c r="D105" i="1"/>
  <c r="C105" i="1"/>
  <c r="D104" i="1"/>
  <c r="C104" i="1"/>
  <c r="D103" i="1"/>
  <c r="C103" i="1"/>
  <c r="E103" i="1" s="1"/>
  <c r="D102" i="1"/>
  <c r="C102" i="1"/>
  <c r="D101" i="1"/>
  <c r="E101" i="1" s="1"/>
  <c r="C101" i="1"/>
  <c r="D100" i="1"/>
  <c r="C100" i="1"/>
  <c r="D99" i="1"/>
  <c r="C99" i="1"/>
  <c r="E99" i="1" s="1"/>
  <c r="D98" i="1"/>
  <c r="C98" i="1"/>
  <c r="D97" i="1"/>
  <c r="C97" i="1"/>
  <c r="D96" i="1"/>
  <c r="C96" i="1"/>
  <c r="D95" i="1"/>
  <c r="C95" i="1"/>
  <c r="E95" i="1" s="1"/>
  <c r="D94" i="1"/>
  <c r="C94" i="1"/>
  <c r="D93" i="1"/>
  <c r="E93" i="1" s="1"/>
  <c r="C93" i="1"/>
  <c r="D92" i="1"/>
  <c r="C92" i="1"/>
  <c r="D91" i="1"/>
  <c r="C91" i="1"/>
  <c r="E91" i="1" s="1"/>
  <c r="D90" i="1"/>
  <c r="C90" i="1"/>
  <c r="D89" i="1"/>
  <c r="C89" i="1"/>
  <c r="E89" i="1" s="1"/>
  <c r="D88" i="1"/>
  <c r="C88" i="1"/>
  <c r="D87" i="1"/>
  <c r="C87" i="1"/>
  <c r="E87" i="1" s="1"/>
  <c r="D86" i="1"/>
  <c r="C86" i="1"/>
  <c r="D85" i="1"/>
  <c r="E85" i="1" s="1"/>
  <c r="C85" i="1"/>
  <c r="D84" i="1"/>
  <c r="C84" i="1"/>
  <c r="D83" i="1"/>
  <c r="C83" i="1"/>
  <c r="E83" i="1" s="1"/>
  <c r="D82" i="1"/>
  <c r="C82" i="1"/>
  <c r="D81" i="1"/>
  <c r="C81" i="1"/>
  <c r="E81" i="1" s="1"/>
  <c r="D80" i="1"/>
  <c r="C80" i="1"/>
  <c r="D79" i="1"/>
  <c r="C79" i="1"/>
  <c r="E79" i="1" s="1"/>
  <c r="D78" i="1"/>
  <c r="C78" i="1"/>
  <c r="D77" i="1"/>
  <c r="E77" i="1" s="1"/>
  <c r="C77" i="1"/>
  <c r="D76" i="1"/>
  <c r="C76" i="1"/>
  <c r="D75" i="1"/>
  <c r="C75" i="1"/>
  <c r="E75" i="1" s="1"/>
  <c r="D74" i="1"/>
  <c r="C74" i="1"/>
  <c r="D73" i="1"/>
  <c r="C73" i="1"/>
  <c r="E73" i="1" s="1"/>
  <c r="D72" i="1"/>
  <c r="C72" i="1"/>
  <c r="D71" i="1"/>
  <c r="C71" i="1"/>
  <c r="E71" i="1" s="1"/>
  <c r="D70" i="1"/>
  <c r="C70" i="1"/>
  <c r="D69" i="1"/>
  <c r="E69" i="1" s="1"/>
  <c r="C69" i="1"/>
  <c r="D68" i="1"/>
  <c r="C68" i="1"/>
  <c r="D67" i="1"/>
  <c r="C67" i="1"/>
  <c r="E67" i="1" s="1"/>
  <c r="D66" i="1"/>
  <c r="C66" i="1"/>
  <c r="D65" i="1"/>
  <c r="C65" i="1"/>
  <c r="E65" i="1" s="1"/>
  <c r="D64" i="1"/>
  <c r="C64" i="1"/>
  <c r="D63" i="1"/>
  <c r="C63" i="1"/>
  <c r="E63" i="1" s="1"/>
  <c r="D62" i="1"/>
  <c r="C62" i="1"/>
  <c r="D61" i="1"/>
  <c r="E61" i="1" s="1"/>
  <c r="C61" i="1"/>
  <c r="D60" i="1"/>
  <c r="C60" i="1"/>
  <c r="D59" i="1"/>
  <c r="C59" i="1"/>
  <c r="E59" i="1" s="1"/>
  <c r="D58" i="1"/>
  <c r="C58" i="1"/>
  <c r="D57" i="1"/>
  <c r="C57" i="1"/>
  <c r="E57" i="1" s="1"/>
  <c r="D56" i="1"/>
  <c r="C56" i="1"/>
  <c r="D55" i="1"/>
  <c r="C55" i="1"/>
  <c r="E55" i="1" s="1"/>
  <c r="D54" i="1"/>
  <c r="C54" i="1"/>
  <c r="D53" i="1"/>
  <c r="E53" i="1" s="1"/>
  <c r="C53" i="1"/>
  <c r="D52" i="1"/>
  <c r="C52" i="1"/>
  <c r="D51" i="1"/>
  <c r="C51" i="1"/>
  <c r="E51" i="1" s="1"/>
  <c r="D50" i="1"/>
  <c r="C50" i="1"/>
  <c r="D49" i="1"/>
  <c r="C49" i="1"/>
  <c r="E49" i="1" s="1"/>
  <c r="D48" i="1"/>
  <c r="C48" i="1"/>
  <c r="D47" i="1"/>
  <c r="C47" i="1"/>
  <c r="E47" i="1" s="1"/>
  <c r="D46" i="1"/>
  <c r="C46" i="1"/>
  <c r="D45" i="1"/>
  <c r="E45" i="1" s="1"/>
  <c r="C45" i="1"/>
  <c r="D44" i="1"/>
  <c r="C44" i="1"/>
  <c r="D43" i="1"/>
  <c r="C43" i="1"/>
  <c r="E43" i="1" s="1"/>
  <c r="D42" i="1"/>
  <c r="C42" i="1"/>
  <c r="D41" i="1"/>
  <c r="C41" i="1"/>
  <c r="E41" i="1" s="1"/>
  <c r="D40" i="1"/>
  <c r="C40" i="1"/>
  <c r="D39" i="1"/>
  <c r="C39" i="1"/>
  <c r="E39" i="1" s="1"/>
  <c r="D38" i="1"/>
  <c r="C38" i="1"/>
  <c r="D37" i="1"/>
  <c r="E37" i="1" s="1"/>
  <c r="C37" i="1"/>
  <c r="D36" i="1"/>
  <c r="C36" i="1"/>
  <c r="D35" i="1"/>
  <c r="C35" i="1"/>
  <c r="E35" i="1" s="1"/>
  <c r="D34" i="1"/>
  <c r="C34" i="1"/>
  <c r="D33" i="1"/>
  <c r="C33" i="1"/>
  <c r="E33" i="1" s="1"/>
  <c r="D32" i="1"/>
  <c r="C32" i="1"/>
  <c r="D31" i="1"/>
  <c r="C31" i="1"/>
  <c r="E31" i="1" s="1"/>
  <c r="D30" i="1"/>
  <c r="C30" i="1"/>
  <c r="E30" i="1" s="1"/>
  <c r="D29" i="1"/>
  <c r="E29" i="1" s="1"/>
  <c r="C29" i="1"/>
  <c r="D28" i="1"/>
  <c r="C28" i="1"/>
  <c r="D27" i="1"/>
  <c r="C27" i="1"/>
  <c r="E27" i="1" s="1"/>
  <c r="D26" i="1"/>
  <c r="C26" i="1"/>
  <c r="D25" i="1"/>
  <c r="C25" i="1"/>
  <c r="E25" i="1" s="1"/>
  <c r="D24" i="1"/>
  <c r="C24" i="1"/>
  <c r="D23" i="1"/>
  <c r="C23" i="1"/>
  <c r="E23" i="1" s="1"/>
  <c r="D22" i="1"/>
  <c r="C22" i="1"/>
  <c r="E22" i="1" s="1"/>
  <c r="D21" i="1"/>
  <c r="E21" i="1" s="1"/>
  <c r="C21" i="1"/>
  <c r="D20" i="1"/>
  <c r="C20" i="1"/>
  <c r="D19" i="1"/>
  <c r="C19" i="1"/>
  <c r="E19" i="1" s="1"/>
  <c r="D18" i="1"/>
  <c r="C18" i="1"/>
  <c r="D17" i="1"/>
  <c r="C17" i="1"/>
  <c r="E17" i="1" s="1"/>
  <c r="D16" i="1"/>
  <c r="C16" i="1"/>
  <c r="D15" i="1"/>
  <c r="C15" i="1"/>
  <c r="E15" i="1" s="1"/>
  <c r="D14" i="1"/>
  <c r="C14" i="1"/>
  <c r="E14" i="1" s="1"/>
  <c r="D13" i="1"/>
  <c r="E13" i="1" s="1"/>
  <c r="C13" i="1"/>
  <c r="D12" i="1"/>
  <c r="C12" i="1"/>
  <c r="D11" i="1"/>
  <c r="C11" i="1"/>
  <c r="E11" i="1" s="1"/>
  <c r="D10" i="1"/>
  <c r="C10" i="1"/>
  <c r="D9" i="1"/>
  <c r="C9" i="1"/>
  <c r="E9" i="1" s="1"/>
  <c r="D8" i="1"/>
  <c r="C8" i="1"/>
  <c r="D7" i="1"/>
  <c r="C7" i="1"/>
  <c r="E7" i="1" s="1"/>
  <c r="D6" i="1"/>
  <c r="C6" i="1"/>
  <c r="E6" i="1" s="1"/>
  <c r="D5" i="1"/>
  <c r="E5" i="1" s="1"/>
  <c r="C5" i="1"/>
  <c r="C212" i="1" s="1"/>
  <c r="D4" i="1"/>
  <c r="C4" i="1"/>
  <c r="D3" i="1"/>
  <c r="C3" i="1"/>
  <c r="E209" i="1"/>
  <c r="E208" i="1"/>
  <c r="E206" i="1"/>
  <c r="E204" i="1"/>
  <c r="E202" i="1"/>
  <c r="E201" i="1"/>
  <c r="E200" i="1"/>
  <c r="E198" i="1"/>
  <c r="E196" i="1"/>
  <c r="E194" i="1"/>
  <c r="E193" i="1"/>
  <c r="E192" i="1"/>
  <c r="E190" i="1"/>
  <c r="E188" i="1"/>
  <c r="E186" i="1"/>
  <c r="E185" i="1"/>
  <c r="E184" i="1"/>
  <c r="E182" i="1"/>
  <c r="E180" i="1"/>
  <c r="E178" i="1"/>
  <c r="E177" i="1"/>
  <c r="E176" i="1"/>
  <c r="E174" i="1"/>
  <c r="E172" i="1"/>
  <c r="E170" i="1"/>
  <c r="E169" i="1"/>
  <c r="E168" i="1"/>
  <c r="E166" i="1"/>
  <c r="E164" i="1"/>
  <c r="E162" i="1"/>
  <c r="E161" i="1"/>
  <c r="E160" i="1"/>
  <c r="E158" i="1"/>
  <c r="E156" i="1"/>
  <c r="E154" i="1"/>
  <c r="E153" i="1"/>
  <c r="E152" i="1"/>
  <c r="E150" i="1"/>
  <c r="E148" i="1"/>
  <c r="E146" i="1"/>
  <c r="E145" i="1"/>
  <c r="E144" i="1"/>
  <c r="E142" i="1"/>
  <c r="E140" i="1"/>
  <c r="E138" i="1"/>
  <c r="E137" i="1"/>
  <c r="E136" i="1"/>
  <c r="E134" i="1"/>
  <c r="E132" i="1"/>
  <c r="E130" i="1"/>
  <c r="E129" i="1"/>
  <c r="E128" i="1"/>
  <c r="E126" i="1"/>
  <c r="E124" i="1"/>
  <c r="E122" i="1"/>
  <c r="E121" i="1"/>
  <c r="E120" i="1"/>
  <c r="E118" i="1"/>
  <c r="E116" i="1"/>
  <c r="E114" i="1"/>
  <c r="E113" i="1"/>
  <c r="E112" i="1"/>
  <c r="E110" i="1"/>
  <c r="E108" i="1"/>
  <c r="E106" i="1"/>
  <c r="E105" i="1"/>
  <c r="E104" i="1"/>
  <c r="E102" i="1"/>
  <c r="E100" i="1"/>
  <c r="E98" i="1"/>
  <c r="E97" i="1"/>
  <c r="E96" i="1"/>
  <c r="E94" i="1"/>
  <c r="E92" i="1"/>
  <c r="E90" i="1"/>
  <c r="E88" i="1"/>
  <c r="E86" i="1"/>
  <c r="E84" i="1"/>
  <c r="E82" i="1"/>
  <c r="E80" i="1"/>
  <c r="E78" i="1"/>
  <c r="E76" i="1"/>
  <c r="E74" i="1"/>
  <c r="E72" i="1"/>
  <c r="E70" i="1"/>
  <c r="E68" i="1"/>
  <c r="E66" i="1"/>
  <c r="E64" i="1"/>
  <c r="E62" i="1"/>
  <c r="E60" i="1"/>
  <c r="E58" i="1"/>
  <c r="E56" i="1"/>
  <c r="E54" i="1"/>
  <c r="E52" i="1"/>
  <c r="E50" i="1"/>
  <c r="E48" i="1"/>
  <c r="E46" i="1"/>
  <c r="E44" i="1"/>
  <c r="E42" i="1"/>
  <c r="E40" i="1"/>
  <c r="E38" i="1"/>
  <c r="E36" i="1"/>
  <c r="E34" i="1"/>
  <c r="E32" i="1"/>
  <c r="E28" i="1"/>
  <c r="E26" i="1"/>
  <c r="E24" i="1"/>
  <c r="E20" i="1"/>
  <c r="E18" i="1"/>
  <c r="E16" i="1"/>
  <c r="E12" i="1"/>
  <c r="E10" i="1"/>
  <c r="E8" i="1"/>
  <c r="E4" i="1"/>
  <c r="D212" i="1" l="1"/>
  <c r="E212" i="1"/>
  <c r="E3" i="1"/>
</calcChain>
</file>

<file path=xl/sharedStrings.xml><?xml version="1.0" encoding="utf-8"?>
<sst xmlns="http://schemas.openxmlformats.org/spreadsheetml/2006/main" count="426" uniqueCount="238">
  <si>
    <t>Table E4: 3rd Quarter FY25 vs. FY26 Department Comparison of Sponsored Expenditures (Federal)</t>
  </si>
  <si>
    <t>College</t>
  </si>
  <si>
    <r>
      <t>Department</t>
    </r>
    <r>
      <rPr>
        <b/>
        <vertAlign val="superscript"/>
        <sz val="10"/>
        <color indexed="9"/>
        <rFont val="Arial"/>
        <family val="2"/>
      </rPr>
      <t>1</t>
    </r>
  </si>
  <si>
    <t>2025</t>
  </si>
  <si>
    <t>2026</t>
  </si>
  <si>
    <t>Difference</t>
  </si>
  <si>
    <t>College of Arts &amp; Sciences</t>
  </si>
  <si>
    <t>Aerospace Studies</t>
  </si>
  <si>
    <t>American Studies</t>
  </si>
  <si>
    <t>Anthropology</t>
  </si>
  <si>
    <t>Arts &amp; Sciences Dean</t>
  </si>
  <si>
    <t>Biological Science</t>
  </si>
  <si>
    <t>Center for Materials Research</t>
  </si>
  <si>
    <t>Chemistry &amp; Biochemistry</t>
  </si>
  <si>
    <t>Classics</t>
  </si>
  <si>
    <t>Computer Science</t>
  </si>
  <si>
    <t>Ctr Ocean Atmos Prediction Stu</t>
  </si>
  <si>
    <t>Data Science</t>
  </si>
  <si>
    <t>English</t>
  </si>
  <si>
    <t>EOAS Earth Ocean &amp; Atmos Sci</t>
  </si>
  <si>
    <t>FSU Teach</t>
  </si>
  <si>
    <t>Geophysical Fluid Dynamics Ins</t>
  </si>
  <si>
    <t>History</t>
  </si>
  <si>
    <t>Humanities</t>
  </si>
  <si>
    <t>Inst of Molecular Biophysics</t>
  </si>
  <si>
    <t>Mathematics</t>
  </si>
  <si>
    <t>Military Science</t>
  </si>
  <si>
    <t>Modern Languages &amp; Linguistics</t>
  </si>
  <si>
    <t>Neuroscience</t>
  </si>
  <si>
    <t>Philosophy</t>
  </si>
  <si>
    <t>Physics</t>
  </si>
  <si>
    <t>Psychology</t>
  </si>
  <si>
    <t>Religion</t>
  </si>
  <si>
    <t>Scientific Computing</t>
  </si>
  <si>
    <t>Statistics</t>
  </si>
  <si>
    <t>Women in Math Sci &amp; Engineer</t>
  </si>
  <si>
    <t>College of Business</t>
  </si>
  <si>
    <t>Accounting</t>
  </si>
  <si>
    <t>Business Dean</t>
  </si>
  <si>
    <t>Finance</t>
  </si>
  <si>
    <t>Hospitality Administration</t>
  </si>
  <si>
    <t>Management</t>
  </si>
  <si>
    <t>Management Information Systems</t>
  </si>
  <si>
    <t>Marketing</t>
  </si>
  <si>
    <t>Risk &amp; Insurance</t>
  </si>
  <si>
    <t>College of Comm &amp; Information</t>
  </si>
  <si>
    <t>Comm &amp; Early Childhood Center</t>
  </si>
  <si>
    <t>Communication &amp; Info Dean</t>
  </si>
  <si>
    <t>Communication Research Center</t>
  </si>
  <si>
    <t>Info Use Mgmt &amp; Policy Inst</t>
  </si>
  <si>
    <t>School of Comm Sci &amp; Disorders</t>
  </si>
  <si>
    <t>School of Communication</t>
  </si>
  <si>
    <t>School of Information</t>
  </si>
  <si>
    <t>College of Criminology &amp; Crim</t>
  </si>
  <si>
    <t>Criminology &amp; Crim Jst</t>
  </si>
  <si>
    <t>College of Edu Hlth &amp; HumanSci</t>
  </si>
  <si>
    <t>Better Health &amp; Life Center</t>
  </si>
  <si>
    <t>CEHHS Office of Research</t>
  </si>
  <si>
    <t>Dean Col Edu Health &amp; HumSci E</t>
  </si>
  <si>
    <t>Dean Col Edu Health &amp; HumSci H</t>
  </si>
  <si>
    <t>Edu Leadership &amp; Policy Stds</t>
  </si>
  <si>
    <t>Edu Psychology &amp; Learning Sys</t>
  </si>
  <si>
    <t>Florida State Univ Schools</t>
  </si>
  <si>
    <t>Health Equity Research Inst.</t>
  </si>
  <si>
    <t>Health, Nutrition, &amp; Food Sci</t>
  </si>
  <si>
    <t>Hum Sci Family Institute</t>
  </si>
  <si>
    <t>Human Development &amp; Family Sci</t>
  </si>
  <si>
    <t>Marriage &amp; Fam Therapy Clinic</t>
  </si>
  <si>
    <t>School of Teacher Education</t>
  </si>
  <si>
    <t>Sport Management</t>
  </si>
  <si>
    <t>College of Engineering</t>
  </si>
  <si>
    <t>Aero-Prop Mecha Energy Ctr</t>
  </si>
  <si>
    <t>Challenger Learning Center</t>
  </si>
  <si>
    <t>Chemical &amp; Biomed Engineering</t>
  </si>
  <si>
    <t>Civil &amp; Environmental Engineer</t>
  </si>
  <si>
    <t>Ctr for Adv Aero-Propulsion</t>
  </si>
  <si>
    <t>Ctr for Intel Sys; Ctrl; Rbts</t>
  </si>
  <si>
    <t>Electrical &amp; Computer Engineer</t>
  </si>
  <si>
    <t>Engineering Dean</t>
  </si>
  <si>
    <t>Industrial &amp; Manufacturing Eng</t>
  </si>
  <si>
    <t>Mechanical Engineering</t>
  </si>
  <si>
    <t>Rider Center</t>
  </si>
  <si>
    <t>Sustain Energy Sci &amp; Eng Ctr</t>
  </si>
  <si>
    <t>College of Fine Arts</t>
  </si>
  <si>
    <t>Art</t>
  </si>
  <si>
    <t>Art Education</t>
  </si>
  <si>
    <t>Art History</t>
  </si>
  <si>
    <t>Dance</t>
  </si>
  <si>
    <t>Interior Design</t>
  </si>
  <si>
    <t>Museum of Fine Arts</t>
  </si>
  <si>
    <t>School of Theatre</t>
  </si>
  <si>
    <t>VisArts Theatre Dance Dean</t>
  </si>
  <si>
    <t>College of Law</t>
  </si>
  <si>
    <t>College of Medicine</t>
  </si>
  <si>
    <t>Autism Institute</t>
  </si>
  <si>
    <t>Family Medicine &amp; Rural Health</t>
  </si>
  <si>
    <t>Geriatric Medicine</t>
  </si>
  <si>
    <t>Immokalee Med Sc Training Site</t>
  </si>
  <si>
    <t>Medical Education</t>
  </si>
  <si>
    <t>Medical Humanities &amp; Soc Sci</t>
  </si>
  <si>
    <t>Medical Library</t>
  </si>
  <si>
    <t>Medicine Biomedical Sciences</t>
  </si>
  <si>
    <t>Medicine Clinical Sciences</t>
  </si>
  <si>
    <t>Medicine Daytona Beach</t>
  </si>
  <si>
    <t>Medicine Dean</t>
  </si>
  <si>
    <t>Medicine Ft Pierce</t>
  </si>
  <si>
    <t>Medicine Health Affairs</t>
  </si>
  <si>
    <t>Medicine Instructional Rsch</t>
  </si>
  <si>
    <t>Medicine Orlando</t>
  </si>
  <si>
    <t>Medicine Pensacola</t>
  </si>
  <si>
    <t>Medicine Regional Campus Admin</t>
  </si>
  <si>
    <t>Medicine Rural Track</t>
  </si>
  <si>
    <t>Medicine Sarasota</t>
  </si>
  <si>
    <t>Medicine Tallahassee</t>
  </si>
  <si>
    <t>Regional Medical School Campus</t>
  </si>
  <si>
    <t>College of Motion Picture Arts</t>
  </si>
  <si>
    <t>Motion Picture Arts</t>
  </si>
  <si>
    <t>College of Music</t>
  </si>
  <si>
    <t>Music</t>
  </si>
  <si>
    <t>College of Nursing</t>
  </si>
  <si>
    <t>Brain Sci Symptom Mgmt Center</t>
  </si>
  <si>
    <t>Cntr of Pop Sci for Hlth Eqty</t>
  </si>
  <si>
    <t>Institute Digital Health Innov</t>
  </si>
  <si>
    <t>Nursing</t>
  </si>
  <si>
    <t>Nursing Dean</t>
  </si>
  <si>
    <t>Nursing Education (LINE)</t>
  </si>
  <si>
    <t>Nursing Pipeline Education</t>
  </si>
  <si>
    <t>College of Soc Sci &amp; Pub Pol</t>
  </si>
  <si>
    <t>African-American Studies</t>
  </si>
  <si>
    <t>Claude Pepper Center</t>
  </si>
  <si>
    <t>Collins Center</t>
  </si>
  <si>
    <t>Demography &amp; Population Health</t>
  </si>
  <si>
    <t>Economics</t>
  </si>
  <si>
    <t>FL Center for Public Managment</t>
  </si>
  <si>
    <t>FL Public Affairs Ctr</t>
  </si>
  <si>
    <t>Geography</t>
  </si>
  <si>
    <t>International Affairs</t>
  </si>
  <si>
    <t>Pepper Inst on Aging &amp; Pub Pol</t>
  </si>
  <si>
    <t>Political Science</t>
  </si>
  <si>
    <t>Public Administration</t>
  </si>
  <si>
    <t>Social Sciences Dean</t>
  </si>
  <si>
    <t>Sociology</t>
  </si>
  <si>
    <t>Stavros Center</t>
  </si>
  <si>
    <t>Urban &amp; Regional Planning</t>
  </si>
  <si>
    <t>College of Social Work</t>
  </si>
  <si>
    <t>Ctr for Health Equity</t>
  </si>
  <si>
    <t>Inst for Justice Res &amp; Devt</t>
  </si>
  <si>
    <t>Social Work</t>
  </si>
  <si>
    <t>Social Work Dean</t>
  </si>
  <si>
    <t>Moran College Entrepreneurship</t>
  </si>
  <si>
    <t>Dept Retail Entrepreneurship</t>
  </si>
  <si>
    <t>J Moran College Entrepreneursh</t>
  </si>
  <si>
    <t>Panama City Campus</t>
  </si>
  <si>
    <t>Panama City Campus Dean</t>
  </si>
  <si>
    <t>President's Office</t>
  </si>
  <si>
    <t>Provost &amp; VP Academic Affairs</t>
  </si>
  <si>
    <t>Acad Prof Prgm Services</t>
  </si>
  <si>
    <t>Academic Affairs</t>
  </si>
  <si>
    <t>Admissions</t>
  </si>
  <si>
    <t>Beaches &amp; Shores Resource Ctr</t>
  </si>
  <si>
    <t>Community College Relations</t>
  </si>
  <si>
    <t>Ctr for Acad Retention &amp; Enhnc</t>
  </si>
  <si>
    <t>Ctr for Adv Learn &amp; Assmt</t>
  </si>
  <si>
    <t>Ctr for Adv of Human Rights</t>
  </si>
  <si>
    <t>Ctr for Biomed &amp; Toxic Rsch</t>
  </si>
  <si>
    <t>Ctr for Econ Forecast &amp; Anly</t>
  </si>
  <si>
    <t>Ctr for Info Mng &amp; Ed Serv</t>
  </si>
  <si>
    <t>Ctr for Info Train &amp; Eval Svcs</t>
  </si>
  <si>
    <t>Ctr for Prev &amp; Early Intervent</t>
  </si>
  <si>
    <t>Distrib &amp; Dist Learning</t>
  </si>
  <si>
    <t>FL Conflict Resolution Consort</t>
  </si>
  <si>
    <t>FL Ctr for Prevention Rsch</t>
  </si>
  <si>
    <t>FL Inst of Government</t>
  </si>
  <si>
    <t>FL Natural Areas Inventory</t>
  </si>
  <si>
    <t>FL Res &amp; Environ Analysis Ctr</t>
  </si>
  <si>
    <t>Graduate Studies</t>
  </si>
  <si>
    <t>Honors Program</t>
  </si>
  <si>
    <t>Info Technology Services</t>
  </si>
  <si>
    <t>Inst of Sci &amp; Public Affairs</t>
  </si>
  <si>
    <t>International Programs</t>
  </si>
  <si>
    <t>Learning Systems Institute</t>
  </si>
  <si>
    <t>Ofc of Undergraduate Studies</t>
  </si>
  <si>
    <t>Office of Retention</t>
  </si>
  <si>
    <t>Registrar</t>
  </si>
  <si>
    <t>Ringling Center for the Arts</t>
  </si>
  <si>
    <t>Strozier Library</t>
  </si>
  <si>
    <t>Student Academic Success</t>
  </si>
  <si>
    <t>Student Financial Aid</t>
  </si>
  <si>
    <t>Undergraduate Studies</t>
  </si>
  <si>
    <t>VP Finance &amp; Administration</t>
  </si>
  <si>
    <t>Employee Assistance Program</t>
  </si>
  <si>
    <t>Environmental Health &amp; Safety</t>
  </si>
  <si>
    <t>Facilities</t>
  </si>
  <si>
    <t>Finance &amp; Administration</t>
  </si>
  <si>
    <t>FL Ctr for Interactive Media</t>
  </si>
  <si>
    <t>Human Resources</t>
  </si>
  <si>
    <t>Public Safety</t>
  </si>
  <si>
    <t>WFSU FM</t>
  </si>
  <si>
    <t>WFSU TV</t>
  </si>
  <si>
    <t>VP Research</t>
  </si>
  <si>
    <t>Applied Superconductivity Ctr</t>
  </si>
  <si>
    <t>Ctr for Advanced Power Systems</t>
  </si>
  <si>
    <t>Ctr Genomics &amp; Persnalized Med</t>
  </si>
  <si>
    <t>Florida Climate Institute</t>
  </si>
  <si>
    <t>Florida Ctr for Reading Rsrch</t>
  </si>
  <si>
    <t>FSU Coastal &amp; Marine Lab</t>
  </si>
  <si>
    <t>FSU Health Data</t>
  </si>
  <si>
    <t>High Performance Materials Int</t>
  </si>
  <si>
    <t>Ignite</t>
  </si>
  <si>
    <t>InSPIRE</t>
  </si>
  <si>
    <t>Inst for Enrgy Syst Econ &amp; Sus</t>
  </si>
  <si>
    <t>IRCB</t>
  </si>
  <si>
    <t>Laboratory Animal Resources</t>
  </si>
  <si>
    <t>Natl High Magnetic Field Lab</t>
  </si>
  <si>
    <t>Quantum Science Initiative</t>
  </si>
  <si>
    <t>Research</t>
  </si>
  <si>
    <t>VP Clinical Operations</t>
  </si>
  <si>
    <t>VP Student Affairs</t>
  </si>
  <si>
    <t>Career Center</t>
  </si>
  <si>
    <t>Ctr for Acad Retention &amp; Enhan</t>
  </si>
  <si>
    <t>Ctr for Leadership &amp; Civic Ed</t>
  </si>
  <si>
    <t>Dean of Students</t>
  </si>
  <si>
    <t>FSU Child Development Programs</t>
  </si>
  <si>
    <t>International Center</t>
  </si>
  <si>
    <t>Student Affairs</t>
  </si>
  <si>
    <t>Thagard Student Health Center</t>
  </si>
  <si>
    <t>University Housing</t>
  </si>
  <si>
    <t>VP University Advancement</t>
  </si>
  <si>
    <t>Alumni Affairs</t>
  </si>
  <si>
    <t>FSU Foundation</t>
  </si>
  <si>
    <t>University Advancement</t>
  </si>
  <si>
    <t>VP University Relations</t>
  </si>
  <si>
    <t>Governmental Relations</t>
  </si>
  <si>
    <t>Public Affairs</t>
  </si>
  <si>
    <t>University Communications</t>
  </si>
  <si>
    <t>University Relations</t>
  </si>
  <si>
    <t>Grand Total</t>
  </si>
  <si>
    <t>1 Departments are reported using the Sponsored Research organizational structure in effect at the time the report is created.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</si>
</sst>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[Red]\(0.0\)"/>
  </numFmts>
  <fonts count="10" x14ac:knownFonts="1">
    <font>
      <sz val="11"/>
      <color indexed="8"/>
      <name val="Aptos Narrow"/>
      <family val="2"/>
      <scheme val="minor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82F40"/>
        <bgColor indexed="64"/>
      </patternFill>
    </fill>
    <fill>
      <patternFill patternType="solid">
        <fgColor rgb="FFCEB888"/>
        <bgColor indexed="64"/>
      </patternFill>
    </fill>
    <fill>
      <patternFill patternType="solid">
        <fgColor rgb="FFCEB888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/>
    <xf numFmtId="0" fontId="2" fillId="3" borderId="5" xfId="0" applyFont="1" applyFill="1" applyBorder="1"/>
    <xf numFmtId="1" fontId="4" fillId="4" borderId="5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38" fontId="5" fillId="0" borderId="7" xfId="0" applyNumberFormat="1" applyFont="1" applyBorder="1"/>
    <xf numFmtId="38" fontId="5" fillId="0" borderId="1" xfId="0" applyNumberFormat="1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38" fontId="5" fillId="0" borderId="9" xfId="0" applyNumberFormat="1" applyFont="1" applyBorder="1"/>
    <xf numFmtId="0" fontId="6" fillId="3" borderId="1" xfId="0" applyFont="1" applyFill="1" applyBorder="1"/>
    <xf numFmtId="0" fontId="6" fillId="3" borderId="3" xfId="0" applyFont="1" applyFill="1" applyBorder="1"/>
    <xf numFmtId="38" fontId="7" fillId="4" borderId="7" xfId="0" applyNumberFormat="1" applyFont="1" applyFill="1" applyBorder="1" applyAlignment="1">
      <alignment horizontal="right"/>
    </xf>
    <xf numFmtId="38" fontId="7" fillId="5" borderId="7" xfId="0" applyNumberFormat="1" applyFont="1" applyFill="1" applyBorder="1"/>
    <xf numFmtId="0" fontId="8" fillId="0" borderId="0" xfId="0" applyFont="1" applyAlignment="1">
      <alignment vertical="center"/>
    </xf>
    <xf numFmtId="38" fontId="9" fillId="0" borderId="0" xfId="0" applyNumberFormat="1" applyFont="1"/>
    <xf numFmtId="0" fontId="9" fillId="0" borderId="0" xfId="0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6" formatCode="#,##0_);[Red]\(#,##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Quarterly%20E%20Reports.xlsx" TargetMode="External"/><Relationship Id="rId2" Type="http://schemas.openxmlformats.org/officeDocument/2006/relationships/externalLinkPath" Target="https://fsu.sharepoint.com/sites/RSCH-OVPR-Reporting/Shared%20Documents/Quarterly%20E1-5%20Reports/Quarterly%20E%20Reports.xlsx" TargetMode="External"/><Relationship Id="rId1" Type="http://schemas.openxmlformats.org/officeDocument/2006/relationships/externalLinkPath" Target="/sites/RSCH-OVPR-Reporting/Shared%20Documents/Quarterly%20E1-5%20Reports/Quarterly%20E%20Repor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EMPLATE_E1"/>
      <sheetName val="TEMPLATE_E2"/>
      <sheetName val="TEMPLATE_E3"/>
      <sheetName val="TEMPLATE_E4"/>
      <sheetName val="TEMPLATE_E5"/>
      <sheetName val="pivots"/>
      <sheetName val="sheet1"/>
      <sheetName val="Sheet2"/>
      <sheetName val="sheet1 (2)"/>
    </sheetNames>
    <sheetDataSet>
      <sheetData sheetId="0"/>
      <sheetData sheetId="1"/>
      <sheetData sheetId="2"/>
      <sheetData sheetId="3"/>
      <sheetData sheetId="4"/>
      <sheetData sheetId="5">
        <row r="8">
          <cell r="R8" t="str">
            <v>Anthropology</v>
          </cell>
          <cell r="S8">
            <v>215155.93000000002</v>
          </cell>
          <cell r="T8">
            <v>597821.22</v>
          </cell>
        </row>
        <row r="9">
          <cell r="R9" t="str">
            <v>Biological Science</v>
          </cell>
          <cell r="S9">
            <v>6403480.2399999965</v>
          </cell>
          <cell r="T9">
            <v>3927244.8400000012</v>
          </cell>
        </row>
        <row r="10">
          <cell r="R10" t="str">
            <v>Chemistry &amp; Biochemistry</v>
          </cell>
          <cell r="S10">
            <v>4702976.6599999992</v>
          </cell>
          <cell r="T10">
            <v>4629263.5500000045</v>
          </cell>
        </row>
        <row r="11">
          <cell r="R11" t="str">
            <v>Classics</v>
          </cell>
          <cell r="S11">
            <v>16119.53</v>
          </cell>
          <cell r="T11">
            <v>0.08</v>
          </cell>
        </row>
        <row r="12">
          <cell r="R12" t="str">
            <v>Computer Science</v>
          </cell>
          <cell r="S12">
            <v>2677358.9800000004</v>
          </cell>
          <cell r="T12">
            <v>2084119.0299999998</v>
          </cell>
        </row>
        <row r="13">
          <cell r="R13" t="str">
            <v>Ctr Ocean Atmos Prediction Stu</v>
          </cell>
          <cell r="S13">
            <v>2463614.2299999991</v>
          </cell>
          <cell r="T13">
            <v>2357978.0600000005</v>
          </cell>
        </row>
        <row r="14">
          <cell r="R14" t="str">
            <v>EOAS Earth Ocean &amp; Atmos Sci</v>
          </cell>
          <cell r="S14">
            <v>2767544.1899999976</v>
          </cell>
          <cell r="T14">
            <v>2694999.9500000011</v>
          </cell>
        </row>
        <row r="15">
          <cell r="R15" t="str">
            <v>Geophysical Fluid Dynamics Ins</v>
          </cell>
          <cell r="S15">
            <v>447535.9</v>
          </cell>
          <cell r="T15">
            <v>273009.84999999998</v>
          </cell>
        </row>
        <row r="16">
          <cell r="R16" t="str">
            <v>History</v>
          </cell>
          <cell r="S16">
            <v>143039.16999999998</v>
          </cell>
          <cell r="T16">
            <v>26958.44</v>
          </cell>
        </row>
        <row r="17">
          <cell r="R17" t="str">
            <v>Inst of Molecular Biophysics</v>
          </cell>
          <cell r="S17">
            <v>2309613.1700000004</v>
          </cell>
          <cell r="T17">
            <v>1659817.7000000002</v>
          </cell>
        </row>
        <row r="18">
          <cell r="R18" t="str">
            <v>Mathematics</v>
          </cell>
          <cell r="S18">
            <v>544098.28</v>
          </cell>
          <cell r="T18">
            <v>778053.57</v>
          </cell>
        </row>
        <row r="19">
          <cell r="R19" t="str">
            <v>Modern Languages &amp; Linguistics</v>
          </cell>
          <cell r="T19">
            <v>86556.03</v>
          </cell>
        </row>
        <row r="20">
          <cell r="R20" t="str">
            <v>Philosophy</v>
          </cell>
          <cell r="S20">
            <v>80896.06</v>
          </cell>
        </row>
        <row r="21">
          <cell r="R21" t="str">
            <v>Physics</v>
          </cell>
          <cell r="S21">
            <v>4274689.18</v>
          </cell>
          <cell r="T21">
            <v>4282689.2299999995</v>
          </cell>
        </row>
        <row r="22">
          <cell r="R22" t="str">
            <v>Psychology</v>
          </cell>
          <cell r="S22">
            <v>5058421.3699999992</v>
          </cell>
          <cell r="T22">
            <v>4896093.78</v>
          </cell>
        </row>
        <row r="23">
          <cell r="R23" t="str">
            <v>Religion</v>
          </cell>
          <cell r="S23">
            <v>1681.9</v>
          </cell>
        </row>
        <row r="24">
          <cell r="R24" t="str">
            <v>Scientific Computing</v>
          </cell>
          <cell r="S24">
            <v>74715.69</v>
          </cell>
          <cell r="T24">
            <v>20321.370000000003</v>
          </cell>
        </row>
        <row r="25">
          <cell r="R25" t="str">
            <v>Statistics</v>
          </cell>
          <cell r="S25">
            <v>804557.5</v>
          </cell>
          <cell r="T25">
            <v>566553.93999999994</v>
          </cell>
        </row>
        <row r="26">
          <cell r="R26" t="str">
            <v>Accounting</v>
          </cell>
          <cell r="S26">
            <v>13298.989999999998</v>
          </cell>
        </row>
        <row r="27">
          <cell r="R27" t="str">
            <v>Risk &amp; Insurance</v>
          </cell>
          <cell r="T27">
            <v>19324.2</v>
          </cell>
        </row>
        <row r="28">
          <cell r="R28" t="str">
            <v>Management Information Systems</v>
          </cell>
          <cell r="T28">
            <v>1974.92</v>
          </cell>
        </row>
        <row r="29">
          <cell r="R29" t="str">
            <v>Comm &amp; Early Childhood Center</v>
          </cell>
          <cell r="S29">
            <v>428270.72</v>
          </cell>
          <cell r="T29">
            <v>185898.96999999997</v>
          </cell>
        </row>
        <row r="30">
          <cell r="R30" t="str">
            <v>Communication &amp; Info Dean</v>
          </cell>
          <cell r="S30">
            <v>21758.3</v>
          </cell>
          <cell r="T30">
            <v>94169.489999999991</v>
          </cell>
        </row>
        <row r="31">
          <cell r="R31" t="str">
            <v>Info Use Mgmt &amp; Policy Inst</v>
          </cell>
          <cell r="S31">
            <v>219068.52</v>
          </cell>
          <cell r="T31">
            <v>32657.620000000003</v>
          </cell>
        </row>
        <row r="32">
          <cell r="R32" t="str">
            <v>School of Comm Sci &amp; Disorders</v>
          </cell>
          <cell r="S32">
            <v>1648058.47</v>
          </cell>
          <cell r="T32">
            <v>1878698.33</v>
          </cell>
        </row>
        <row r="33">
          <cell r="R33" t="str">
            <v>School of Communication</v>
          </cell>
          <cell r="T33">
            <v>13340.61</v>
          </cell>
        </row>
        <row r="34">
          <cell r="R34" t="str">
            <v>School of Information</v>
          </cell>
          <cell r="S34">
            <v>849427.7300000001</v>
          </cell>
          <cell r="T34">
            <v>327373.2699999999</v>
          </cell>
        </row>
        <row r="35">
          <cell r="R35" t="str">
            <v>Criminology &amp; Crim Jst</v>
          </cell>
          <cell r="S35">
            <v>1197904.1099999999</v>
          </cell>
          <cell r="T35">
            <v>1428801.1199999996</v>
          </cell>
        </row>
        <row r="36">
          <cell r="R36" t="str">
            <v>Better Health &amp; Life Center</v>
          </cell>
          <cell r="S36">
            <v>380910.41000000003</v>
          </cell>
          <cell r="T36">
            <v>415562.35</v>
          </cell>
        </row>
        <row r="37">
          <cell r="R37" t="str">
            <v>CEHHS Office of Research</v>
          </cell>
          <cell r="S37">
            <v>4073253.4000000008</v>
          </cell>
          <cell r="T37">
            <v>3191003.28</v>
          </cell>
        </row>
        <row r="38">
          <cell r="R38" t="str">
            <v>Dean Col Edu Health &amp; HumSci H</v>
          </cell>
          <cell r="S38">
            <v>66691.930000000008</v>
          </cell>
        </row>
        <row r="39">
          <cell r="R39" t="str">
            <v>Florida State Univ Schools</v>
          </cell>
          <cell r="S39">
            <v>1657673.52</v>
          </cell>
          <cell r="T39">
            <v>867624.8600000001</v>
          </cell>
        </row>
        <row r="40">
          <cell r="R40" t="str">
            <v>Health, Nutrition, &amp; Food Sci</v>
          </cell>
          <cell r="S40">
            <v>1269143.1500000006</v>
          </cell>
          <cell r="T40">
            <v>1746715.1299999994</v>
          </cell>
        </row>
        <row r="41">
          <cell r="R41" t="str">
            <v>Human Development &amp; Family Sci</v>
          </cell>
          <cell r="S41">
            <v>61906.86</v>
          </cell>
          <cell r="T41">
            <v>2201.64</v>
          </cell>
        </row>
        <row r="42">
          <cell r="R42" t="str">
            <v>Aero-Prop Mecha Energy Ctr</v>
          </cell>
          <cell r="S42">
            <v>251260.83</v>
          </cell>
          <cell r="T42">
            <v>395104.17000000004</v>
          </cell>
        </row>
        <row r="43">
          <cell r="R43" t="str">
            <v>Chemical &amp; Biomed Engineering</v>
          </cell>
          <cell r="S43">
            <v>976656.40000000014</v>
          </cell>
          <cell r="T43">
            <v>1179987.8599999996</v>
          </cell>
        </row>
        <row r="44">
          <cell r="R44" t="str">
            <v>Civil &amp; Environmental Engineer</v>
          </cell>
          <cell r="S44">
            <v>2581010.1800000002</v>
          </cell>
          <cell r="T44">
            <v>3385255.2099999995</v>
          </cell>
        </row>
        <row r="45">
          <cell r="R45" t="str">
            <v>Ctr for Adv Aero-Propulsion</v>
          </cell>
          <cell r="S45">
            <v>3540841.72</v>
          </cell>
          <cell r="T45">
            <v>4032579.3499999992</v>
          </cell>
        </row>
        <row r="46">
          <cell r="R46" t="str">
            <v>Ctr for Intel Sys; Ctrl; Rbts</v>
          </cell>
          <cell r="T46">
            <v>86314.47</v>
          </cell>
        </row>
        <row r="47">
          <cell r="R47" t="str">
            <v>Electrical &amp; Computer Engineer</v>
          </cell>
          <cell r="T47">
            <v>14874.29</v>
          </cell>
        </row>
        <row r="48">
          <cell r="R48" t="str">
            <v>Engineering Dean</v>
          </cell>
          <cell r="S48">
            <v>429979.16</v>
          </cell>
          <cell r="T48">
            <v>470051.92000000004</v>
          </cell>
        </row>
        <row r="49">
          <cell r="R49" t="str">
            <v>Industrial &amp; Manufacturing Eng</v>
          </cell>
          <cell r="S49">
            <v>1126637.3799999999</v>
          </cell>
          <cell r="T49">
            <v>855241.06999999972</v>
          </cell>
        </row>
        <row r="50">
          <cell r="R50" t="str">
            <v>Mechanical Engineering</v>
          </cell>
          <cell r="S50">
            <v>113269.55</v>
          </cell>
          <cell r="T50">
            <v>57470.969999999994</v>
          </cell>
        </row>
        <row r="51">
          <cell r="R51" t="str">
            <v>Art Education</v>
          </cell>
          <cell r="S51">
            <v>289539.56</v>
          </cell>
          <cell r="T51">
            <v>342774.38</v>
          </cell>
        </row>
        <row r="52">
          <cell r="R52" t="str">
            <v>Art History</v>
          </cell>
          <cell r="S52">
            <v>1157.83</v>
          </cell>
        </row>
        <row r="53">
          <cell r="R53" t="str">
            <v>Dance</v>
          </cell>
          <cell r="S53">
            <v>72155.45</v>
          </cell>
        </row>
        <row r="54">
          <cell r="R54" t="str">
            <v>Museum of Fine Arts</v>
          </cell>
          <cell r="S54">
            <v>15506.76</v>
          </cell>
        </row>
        <row r="55">
          <cell r="R55" t="str">
            <v>Autism Institute</v>
          </cell>
          <cell r="S55">
            <v>1129149.76</v>
          </cell>
          <cell r="T55">
            <v>283025.27999999997</v>
          </cell>
        </row>
        <row r="56">
          <cell r="R56" t="str">
            <v>Family Medicine &amp; Rural Health</v>
          </cell>
          <cell r="S56">
            <v>56740.13</v>
          </cell>
        </row>
        <row r="57">
          <cell r="R57" t="str">
            <v>Geriatric Medicine</v>
          </cell>
          <cell r="S57">
            <v>1167245.3900000001</v>
          </cell>
          <cell r="T57">
            <v>1204338.0899999999</v>
          </cell>
        </row>
        <row r="58">
          <cell r="R58" t="str">
            <v>Medical Humanities &amp; Soc Sci</v>
          </cell>
          <cell r="S58">
            <v>7781817.959999999</v>
          </cell>
          <cell r="T58">
            <v>7952860.4500000058</v>
          </cell>
        </row>
        <row r="59">
          <cell r="R59" t="str">
            <v>Medicine Biomedical Sciences</v>
          </cell>
          <cell r="S59">
            <v>5298924.7900000019</v>
          </cell>
          <cell r="T59">
            <v>6714313.5599999977</v>
          </cell>
        </row>
        <row r="60">
          <cell r="R60" t="str">
            <v>Medicine Instructional Rsch</v>
          </cell>
          <cell r="S60">
            <v>307202.76</v>
          </cell>
          <cell r="T60">
            <v>429537.68</v>
          </cell>
        </row>
        <row r="61">
          <cell r="R61" t="str">
            <v>Music</v>
          </cell>
          <cell r="S61">
            <v>30000</v>
          </cell>
        </row>
        <row r="62">
          <cell r="R62" t="str">
            <v>Nursing</v>
          </cell>
          <cell r="S62">
            <v>14389458.180000003</v>
          </cell>
          <cell r="T62">
            <v>9055129.9300000034</v>
          </cell>
        </row>
        <row r="63">
          <cell r="R63" t="str">
            <v>Claude Pepper Center</v>
          </cell>
          <cell r="S63">
            <v>209927.27999999997</v>
          </cell>
          <cell r="T63">
            <v>62548.11</v>
          </cell>
        </row>
        <row r="64">
          <cell r="R64" t="str">
            <v>Demography &amp; Population Health</v>
          </cell>
          <cell r="S64">
            <v>49479.39</v>
          </cell>
          <cell r="T64">
            <v>139184.26</v>
          </cell>
        </row>
        <row r="65">
          <cell r="R65" t="str">
            <v>Economics</v>
          </cell>
          <cell r="S65">
            <v>31437.23</v>
          </cell>
          <cell r="T65">
            <v>1886.53</v>
          </cell>
        </row>
        <row r="66">
          <cell r="R66" t="str">
            <v>FL Public Affairs Ctr</v>
          </cell>
          <cell r="T66">
            <v>6710.04</v>
          </cell>
        </row>
        <row r="67">
          <cell r="R67" t="str">
            <v>Geography</v>
          </cell>
          <cell r="S67">
            <v>1186812.2200000004</v>
          </cell>
          <cell r="T67">
            <v>1079039.05</v>
          </cell>
        </row>
        <row r="68">
          <cell r="R68" t="str">
            <v>Pepper Inst on Aging &amp; Pub Pol</v>
          </cell>
          <cell r="S68">
            <v>273794.13000000006</v>
          </cell>
          <cell r="T68">
            <v>217302.28</v>
          </cell>
        </row>
        <row r="69">
          <cell r="R69" t="str">
            <v>Political Science</v>
          </cell>
          <cell r="S69">
            <v>153705.51999999999</v>
          </cell>
          <cell r="T69">
            <v>81328.23</v>
          </cell>
        </row>
        <row r="70">
          <cell r="R70" t="str">
            <v>Public Administration</v>
          </cell>
          <cell r="S70">
            <v>138459.34999999998</v>
          </cell>
          <cell r="T70">
            <v>134508.96000000002</v>
          </cell>
        </row>
        <row r="71">
          <cell r="R71" t="str">
            <v>Urban &amp; Regional Planning</v>
          </cell>
          <cell r="S71">
            <v>212857.74000000002</v>
          </cell>
          <cell r="T71">
            <v>330052.44</v>
          </cell>
        </row>
        <row r="72">
          <cell r="R72" t="str">
            <v>Inst for Justice Res &amp; Devt</v>
          </cell>
          <cell r="S72">
            <v>51647.08</v>
          </cell>
          <cell r="T72">
            <v>122178.45</v>
          </cell>
        </row>
        <row r="73">
          <cell r="R73" t="str">
            <v>Social Work</v>
          </cell>
          <cell r="S73">
            <v>331197.75000000006</v>
          </cell>
          <cell r="T73">
            <v>182176.45</v>
          </cell>
        </row>
        <row r="74">
          <cell r="R74" t="str">
            <v>Social Work Dean</v>
          </cell>
          <cell r="S74">
            <v>611064.59</v>
          </cell>
          <cell r="T74">
            <v>487380.39999999997</v>
          </cell>
        </row>
        <row r="75">
          <cell r="R75" t="str">
            <v>J Moran College Entrepreneursh</v>
          </cell>
          <cell r="S75">
            <v>413966.4</v>
          </cell>
          <cell r="T75">
            <v>457185.85</v>
          </cell>
        </row>
        <row r="76">
          <cell r="R76" t="str">
            <v>Panama City Campus Dean</v>
          </cell>
          <cell r="S76">
            <v>1027719.7199999997</v>
          </cell>
          <cell r="T76">
            <v>1809358.0299999996</v>
          </cell>
        </row>
        <row r="77">
          <cell r="R77" t="str">
            <v>Academic Affairs</v>
          </cell>
          <cell r="T77">
            <v>56140.65</v>
          </cell>
        </row>
        <row r="78">
          <cell r="R78" t="str">
            <v>Ctr for Acad Retention &amp; Enhnc</v>
          </cell>
          <cell r="S78">
            <v>1326350.76</v>
          </cell>
          <cell r="T78">
            <v>1423638.3400000003</v>
          </cell>
        </row>
        <row r="79">
          <cell r="R79" t="str">
            <v>Ctr for Econ Forecast &amp; Anly</v>
          </cell>
          <cell r="S79">
            <v>1789.41</v>
          </cell>
          <cell r="T79">
            <v>10285.529999999999</v>
          </cell>
        </row>
        <row r="80">
          <cell r="R80" t="str">
            <v>Ctr for Info Mng &amp; Ed Serv</v>
          </cell>
          <cell r="S80">
            <v>951.59</v>
          </cell>
          <cell r="T80">
            <v>739.74</v>
          </cell>
        </row>
        <row r="81">
          <cell r="R81" t="str">
            <v>Ctr for Prev &amp; Early Intervent</v>
          </cell>
          <cell r="S81">
            <v>808365.31</v>
          </cell>
          <cell r="T81">
            <v>823683.32000000007</v>
          </cell>
        </row>
        <row r="82">
          <cell r="R82" t="str">
            <v>FL Conflict Resolution Consort</v>
          </cell>
          <cell r="S82">
            <v>6951.43</v>
          </cell>
        </row>
        <row r="83">
          <cell r="R83" t="str">
            <v>FL Ctr for Prevention Rsch</v>
          </cell>
          <cell r="S83">
            <v>586950.72</v>
          </cell>
          <cell r="T83">
            <v>492668.69</v>
          </cell>
        </row>
        <row r="84">
          <cell r="R84" t="str">
            <v>FL Natural Areas Inventory</v>
          </cell>
          <cell r="S84">
            <v>647696.44999999995</v>
          </cell>
          <cell r="T84">
            <v>374380.75999999989</v>
          </cell>
        </row>
        <row r="85">
          <cell r="R85" t="str">
            <v>Graduate Studies</v>
          </cell>
          <cell r="S85">
            <v>56460.880000000005</v>
          </cell>
          <cell r="T85">
            <v>103293.48999999999</v>
          </cell>
        </row>
        <row r="86">
          <cell r="R86" t="str">
            <v>Inst of Sci &amp; Public Affairs</v>
          </cell>
          <cell r="S86">
            <v>6741.58</v>
          </cell>
          <cell r="T86">
            <v>28695.050000000003</v>
          </cell>
        </row>
        <row r="87">
          <cell r="R87" t="str">
            <v>Learning Systems Institute</v>
          </cell>
          <cell r="S87">
            <v>8507961.5399999991</v>
          </cell>
          <cell r="T87">
            <v>3632736.46</v>
          </cell>
        </row>
        <row r="88">
          <cell r="R88" t="str">
            <v>Ringling Center for the Arts</v>
          </cell>
          <cell r="S88">
            <v>30946</v>
          </cell>
          <cell r="T88">
            <v>118454.88999999998</v>
          </cell>
        </row>
        <row r="89">
          <cell r="R89" t="str">
            <v>Strozier Library</v>
          </cell>
          <cell r="S89">
            <v>37124.090000000004</v>
          </cell>
          <cell r="T89">
            <v>21024.93</v>
          </cell>
        </row>
        <row r="90">
          <cell r="R90" t="str">
            <v>Undergraduate Studies</v>
          </cell>
          <cell r="S90">
            <v>1087.3699999999999</v>
          </cell>
          <cell r="T90">
            <v>1184.69</v>
          </cell>
        </row>
        <row r="91">
          <cell r="R91" t="str">
            <v>FL Ctr for Interactive Media</v>
          </cell>
          <cell r="S91">
            <v>4377921.4400000004</v>
          </cell>
          <cell r="T91">
            <v>4205955.92</v>
          </cell>
        </row>
        <row r="92">
          <cell r="R92" t="str">
            <v>Public Safety</v>
          </cell>
          <cell r="S92">
            <v>142756.00000000003</v>
          </cell>
          <cell r="T92">
            <v>28104.989999999998</v>
          </cell>
        </row>
        <row r="93">
          <cell r="R93" t="str">
            <v>WFSU FM</v>
          </cell>
          <cell r="S93">
            <v>12454.68</v>
          </cell>
          <cell r="T93">
            <v>176420.02</v>
          </cell>
        </row>
        <row r="94">
          <cell r="R94" t="str">
            <v>WFSU TV</v>
          </cell>
          <cell r="S94">
            <v>204618.92</v>
          </cell>
          <cell r="T94">
            <v>36504.6</v>
          </cell>
        </row>
        <row r="95">
          <cell r="R95" t="str">
            <v>Applied Superconductivity Ctr</v>
          </cell>
          <cell r="S95">
            <v>4053322.1399999983</v>
          </cell>
          <cell r="T95">
            <v>2920178.69</v>
          </cell>
        </row>
        <row r="96">
          <cell r="R96" t="str">
            <v>Ctr for Advanced Power Systems</v>
          </cell>
          <cell r="S96">
            <v>11455075.349999996</v>
          </cell>
          <cell r="T96">
            <v>13959805.699999992</v>
          </cell>
        </row>
        <row r="97">
          <cell r="R97" t="str">
            <v>Florida Ctr for Reading Rsrch</v>
          </cell>
          <cell r="S97">
            <v>8524782.5299999975</v>
          </cell>
          <cell r="T97">
            <v>5202184.9300000016</v>
          </cell>
        </row>
        <row r="98">
          <cell r="R98" t="str">
            <v>FSU Coastal &amp; Marine Lab</v>
          </cell>
          <cell r="S98">
            <v>504173.61</v>
          </cell>
          <cell r="T98">
            <v>533826.60000000021</v>
          </cell>
        </row>
        <row r="99">
          <cell r="R99" t="str">
            <v>InSPIRE</v>
          </cell>
          <cell r="T99">
            <v>20002.75</v>
          </cell>
        </row>
        <row r="100">
          <cell r="R100" t="str">
            <v>Natl High Magnetic Field Lab</v>
          </cell>
          <cell r="S100">
            <v>34729727.520000011</v>
          </cell>
          <cell r="T100">
            <v>36041365.300000012</v>
          </cell>
        </row>
        <row r="101">
          <cell r="R101" t="str">
            <v>Research</v>
          </cell>
          <cell r="S101">
            <v>1937296.74</v>
          </cell>
          <cell r="T101">
            <v>714534.74000000011</v>
          </cell>
        </row>
        <row r="102">
          <cell r="R102" t="str">
            <v>Ctr for Leadership &amp; Civic Ed</v>
          </cell>
          <cell r="S102">
            <v>106050.13</v>
          </cell>
          <cell r="T102">
            <v>1555.81</v>
          </cell>
        </row>
        <row r="103">
          <cell r="R103" t="str">
            <v>FSU Child Development Programs</v>
          </cell>
          <cell r="S103">
            <v>1080222.69</v>
          </cell>
          <cell r="T103">
            <v>880875.02</v>
          </cell>
        </row>
        <row r="104">
          <cell r="R104" t="str">
            <v>International Center</v>
          </cell>
          <cell r="T104">
            <v>19413.530000000002</v>
          </cell>
        </row>
        <row r="105">
          <cell r="R105" t="str">
            <v>University Relations</v>
          </cell>
          <cell r="T105">
            <v>111500</v>
          </cell>
        </row>
        <row r="106">
          <cell r="S106">
            <v>168271265.16000003</v>
          </cell>
          <cell r="T106">
            <v>152595679.33000004</v>
          </cell>
        </row>
      </sheetData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8D3B3A-2CEA-4513-8E22-39712662AA79}" name="TableE4" displayName="TableE4" ref="A2:E211" totalsRowShown="0" headerRowBorderDxfId="7" tableBorderDxfId="6" totalsRowBorderDxfId="5">
  <autoFilter ref="A2:E211" xr:uid="{771E2E64-AC50-4FF3-AA6A-271E87AF879D}"/>
  <tableColumns count="5">
    <tableColumn id="1" xr3:uid="{733BB2C1-CF84-4717-9245-E6BA00F8290C}" name="College" dataDxfId="3"/>
    <tableColumn id="2" xr3:uid="{CE3D2B43-A841-4E5F-86E8-100BA9F6A90E}" name="Department1" dataDxfId="2"/>
    <tableColumn id="3" xr3:uid="{3BD19412-4B44-4C5A-884E-A462C5A0515D}" name="2025" dataDxfId="1">
      <calculatedColumnFormula>IFERROR(VLOOKUP(B3,[1]pivots!$R$8:$S$150,2,FALSE),0)</calculatedColumnFormula>
    </tableColumn>
    <tableColumn id="4" xr3:uid="{F1276774-F47C-4390-AAFC-FFB4AE895510}" name="2026" dataDxfId="0">
      <calculatedColumnFormula>IFERROR(VLOOKUP(B3,[1]pivots!$R$8:$T$150,3,FALSE),0)</calculatedColumnFormula>
    </tableColumn>
    <tableColumn id="5" xr3:uid="{BFDF3BC2-CB3A-43A2-B891-7CA1060210A4}" name="Difference" dataDxfId="4">
      <calculatedColumnFormula>D3-C3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EA18-5BB1-483D-A15F-99E3613513B1}">
  <dimension ref="A1:E21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7.6640625" customWidth="1"/>
    <col min="2" max="2" width="29.33203125" bestFit="1" customWidth="1"/>
    <col min="3" max="4" width="12.88671875" bestFit="1" customWidth="1"/>
    <col min="5" max="5" width="12" customWidth="1"/>
  </cols>
  <sheetData>
    <row r="1" spans="1:5" ht="17.399999999999999" x14ac:dyDescent="0.3">
      <c r="A1" s="1" t="s">
        <v>0</v>
      </c>
      <c r="B1" s="2"/>
      <c r="C1" s="2"/>
      <c r="D1" s="2"/>
      <c r="E1" s="3"/>
    </row>
    <row r="2" spans="1:5" ht="16.2" x14ac:dyDescent="0.3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3">
      <c r="A3" s="8" t="s">
        <v>6</v>
      </c>
      <c r="B3" s="9" t="s">
        <v>7</v>
      </c>
      <c r="C3" s="10">
        <f>IFERROR(VLOOKUP(B3,[1]pivots!$R$8:$S$150,2,FALSE),0)</f>
        <v>0</v>
      </c>
      <c r="D3" s="10">
        <f>IFERROR(VLOOKUP(B3,[1]pivots!$R$8:$T$150,3,FALSE),0)</f>
        <v>0</v>
      </c>
      <c r="E3" s="11">
        <f>D3-C3</f>
        <v>0</v>
      </c>
    </row>
    <row r="4" spans="1:5" x14ac:dyDescent="0.3">
      <c r="A4" s="8" t="s">
        <v>6</v>
      </c>
      <c r="B4" s="9" t="s">
        <v>8</v>
      </c>
      <c r="C4" s="10">
        <f>IFERROR(VLOOKUP(B4,[1]pivots!$R$8:$S$150,2,FALSE),0)</f>
        <v>0</v>
      </c>
      <c r="D4" s="10">
        <f>IFERROR(VLOOKUP(B4,[1]pivots!$R$8:$T$150,3,FALSE),0)</f>
        <v>0</v>
      </c>
      <c r="E4" s="11">
        <f t="shared" ref="E4:E67" si="0">D4-C4</f>
        <v>0</v>
      </c>
    </row>
    <row r="5" spans="1:5" x14ac:dyDescent="0.3">
      <c r="A5" s="8" t="s">
        <v>6</v>
      </c>
      <c r="B5" s="9" t="s">
        <v>9</v>
      </c>
      <c r="C5" s="10">
        <f>IFERROR(VLOOKUP(B5,[1]pivots!$R$8:$S$150,2,FALSE),0)</f>
        <v>215155.93000000002</v>
      </c>
      <c r="D5" s="10">
        <f>IFERROR(VLOOKUP(B5,[1]pivots!$R$8:$T$150,3,FALSE),0)</f>
        <v>597821.22</v>
      </c>
      <c r="E5" s="11">
        <f t="shared" si="0"/>
        <v>382665.28999999992</v>
      </c>
    </row>
    <row r="6" spans="1:5" x14ac:dyDescent="0.3">
      <c r="A6" s="8" t="s">
        <v>6</v>
      </c>
      <c r="B6" s="9" t="s">
        <v>10</v>
      </c>
      <c r="C6" s="10">
        <f>IFERROR(VLOOKUP(B6,[1]pivots!$R$8:$S$150,2,FALSE),0)</f>
        <v>0</v>
      </c>
      <c r="D6" s="10">
        <f>IFERROR(VLOOKUP(B6,[1]pivots!$R$8:$T$150,3,FALSE),0)</f>
        <v>0</v>
      </c>
      <c r="E6" s="11">
        <f t="shared" si="0"/>
        <v>0</v>
      </c>
    </row>
    <row r="7" spans="1:5" x14ac:dyDescent="0.3">
      <c r="A7" s="8" t="s">
        <v>6</v>
      </c>
      <c r="B7" s="9" t="s">
        <v>11</v>
      </c>
      <c r="C7" s="10">
        <f>IFERROR(VLOOKUP(B7,[1]pivots!$R$8:$S$150,2,FALSE),0)</f>
        <v>6403480.2399999965</v>
      </c>
      <c r="D7" s="10">
        <f>IFERROR(VLOOKUP(B7,[1]pivots!$R$8:$T$150,3,FALSE),0)</f>
        <v>3927244.8400000012</v>
      </c>
      <c r="E7" s="11">
        <f t="shared" si="0"/>
        <v>-2476235.3999999953</v>
      </c>
    </row>
    <row r="8" spans="1:5" x14ac:dyDescent="0.3">
      <c r="A8" s="8" t="s">
        <v>6</v>
      </c>
      <c r="B8" s="9" t="s">
        <v>12</v>
      </c>
      <c r="C8" s="10">
        <f>IFERROR(VLOOKUP(B8,[1]pivots!$R$8:$S$150,2,FALSE),0)</f>
        <v>0</v>
      </c>
      <c r="D8" s="10">
        <f>IFERROR(VLOOKUP(B8,[1]pivots!$R$8:$T$150,3,FALSE),0)</f>
        <v>0</v>
      </c>
      <c r="E8" s="11">
        <f t="shared" si="0"/>
        <v>0</v>
      </c>
    </row>
    <row r="9" spans="1:5" x14ac:dyDescent="0.3">
      <c r="A9" s="8" t="s">
        <v>6</v>
      </c>
      <c r="B9" s="9" t="s">
        <v>13</v>
      </c>
      <c r="C9" s="10">
        <f>IFERROR(VLOOKUP(B9,[1]pivots!$R$8:$S$150,2,FALSE),0)</f>
        <v>4702976.6599999992</v>
      </c>
      <c r="D9" s="10">
        <f>IFERROR(VLOOKUP(B9,[1]pivots!$R$8:$T$150,3,FALSE),0)</f>
        <v>4629263.5500000045</v>
      </c>
      <c r="E9" s="11">
        <f t="shared" si="0"/>
        <v>-73713.109999994747</v>
      </c>
    </row>
    <row r="10" spans="1:5" x14ac:dyDescent="0.3">
      <c r="A10" s="8" t="s">
        <v>6</v>
      </c>
      <c r="B10" s="9" t="s">
        <v>14</v>
      </c>
      <c r="C10" s="10">
        <f>IFERROR(VLOOKUP(B10,[1]pivots!$R$8:$S$150,2,FALSE),0)</f>
        <v>16119.53</v>
      </c>
      <c r="D10" s="10">
        <f>IFERROR(VLOOKUP(B10,[1]pivots!$R$8:$T$150,3,FALSE),0)</f>
        <v>0.08</v>
      </c>
      <c r="E10" s="11">
        <f t="shared" si="0"/>
        <v>-16119.45</v>
      </c>
    </row>
    <row r="11" spans="1:5" x14ac:dyDescent="0.3">
      <c r="A11" s="8" t="s">
        <v>6</v>
      </c>
      <c r="B11" s="9" t="s">
        <v>15</v>
      </c>
      <c r="C11" s="10">
        <f>IFERROR(VLOOKUP(B11,[1]pivots!$R$8:$S$150,2,FALSE),0)</f>
        <v>2677358.9800000004</v>
      </c>
      <c r="D11" s="10">
        <f>IFERROR(VLOOKUP(B11,[1]pivots!$R$8:$T$150,3,FALSE),0)</f>
        <v>2084119.0299999998</v>
      </c>
      <c r="E11" s="11">
        <f t="shared" si="0"/>
        <v>-593239.95000000065</v>
      </c>
    </row>
    <row r="12" spans="1:5" x14ac:dyDescent="0.3">
      <c r="A12" s="8" t="s">
        <v>6</v>
      </c>
      <c r="B12" s="9" t="s">
        <v>16</v>
      </c>
      <c r="C12" s="10">
        <f>IFERROR(VLOOKUP(B12,[1]pivots!$R$8:$S$150,2,FALSE),0)</f>
        <v>2463614.2299999991</v>
      </c>
      <c r="D12" s="10">
        <f>IFERROR(VLOOKUP(B12,[1]pivots!$R$8:$T$150,3,FALSE),0)</f>
        <v>2357978.0600000005</v>
      </c>
      <c r="E12" s="11">
        <f t="shared" si="0"/>
        <v>-105636.16999999853</v>
      </c>
    </row>
    <row r="13" spans="1:5" x14ac:dyDescent="0.3">
      <c r="A13" s="8" t="s">
        <v>6</v>
      </c>
      <c r="B13" s="9" t="s">
        <v>17</v>
      </c>
      <c r="C13" s="10">
        <f>IFERROR(VLOOKUP(B13,[1]pivots!$R$8:$S$150,2,FALSE),0)</f>
        <v>0</v>
      </c>
      <c r="D13" s="10">
        <f>IFERROR(VLOOKUP(B13,[1]pivots!$R$8:$T$150,3,FALSE),0)</f>
        <v>0</v>
      </c>
      <c r="E13" s="11">
        <f t="shared" si="0"/>
        <v>0</v>
      </c>
    </row>
    <row r="14" spans="1:5" x14ac:dyDescent="0.3">
      <c r="A14" s="8" t="s">
        <v>6</v>
      </c>
      <c r="B14" s="9" t="s">
        <v>18</v>
      </c>
      <c r="C14" s="10">
        <f>IFERROR(VLOOKUP(B14,[1]pivots!$R$8:$S$150,2,FALSE),0)</f>
        <v>0</v>
      </c>
      <c r="D14" s="10">
        <f>IFERROR(VLOOKUP(B14,[1]pivots!$R$8:$T$150,3,FALSE),0)</f>
        <v>0</v>
      </c>
      <c r="E14" s="11">
        <f t="shared" si="0"/>
        <v>0</v>
      </c>
    </row>
    <row r="15" spans="1:5" x14ac:dyDescent="0.3">
      <c r="A15" s="8" t="s">
        <v>6</v>
      </c>
      <c r="B15" s="9" t="s">
        <v>19</v>
      </c>
      <c r="C15" s="10">
        <f>IFERROR(VLOOKUP(B15,[1]pivots!$R$8:$S$150,2,FALSE),0)</f>
        <v>2767544.1899999976</v>
      </c>
      <c r="D15" s="10">
        <f>IFERROR(VLOOKUP(B15,[1]pivots!$R$8:$T$150,3,FALSE),0)</f>
        <v>2694999.9500000011</v>
      </c>
      <c r="E15" s="11">
        <f t="shared" si="0"/>
        <v>-72544.239999996498</v>
      </c>
    </row>
    <row r="16" spans="1:5" x14ac:dyDescent="0.3">
      <c r="A16" s="8" t="s">
        <v>6</v>
      </c>
      <c r="B16" s="9" t="s">
        <v>20</v>
      </c>
      <c r="C16" s="10">
        <f>IFERROR(VLOOKUP(B16,[1]pivots!$R$8:$S$150,2,FALSE),0)</f>
        <v>0</v>
      </c>
      <c r="D16" s="10">
        <f>IFERROR(VLOOKUP(B16,[1]pivots!$R$8:$T$150,3,FALSE),0)</f>
        <v>0</v>
      </c>
      <c r="E16" s="11">
        <f t="shared" si="0"/>
        <v>0</v>
      </c>
    </row>
    <row r="17" spans="1:5" x14ac:dyDescent="0.3">
      <c r="A17" s="8" t="s">
        <v>6</v>
      </c>
      <c r="B17" s="9" t="s">
        <v>21</v>
      </c>
      <c r="C17" s="10">
        <f>IFERROR(VLOOKUP(B17,[1]pivots!$R$8:$S$150,2,FALSE),0)</f>
        <v>447535.9</v>
      </c>
      <c r="D17" s="10">
        <f>IFERROR(VLOOKUP(B17,[1]pivots!$R$8:$T$150,3,FALSE),0)</f>
        <v>273009.84999999998</v>
      </c>
      <c r="E17" s="11">
        <f t="shared" si="0"/>
        <v>-174526.05000000005</v>
      </c>
    </row>
    <row r="18" spans="1:5" x14ac:dyDescent="0.3">
      <c r="A18" s="8" t="s">
        <v>6</v>
      </c>
      <c r="B18" s="9" t="s">
        <v>22</v>
      </c>
      <c r="C18" s="10">
        <f>IFERROR(VLOOKUP(B18,[1]pivots!$R$8:$S$150,2,FALSE),0)</f>
        <v>143039.16999999998</v>
      </c>
      <c r="D18" s="10">
        <f>IFERROR(VLOOKUP(B18,[1]pivots!$R$8:$T$150,3,FALSE),0)</f>
        <v>26958.44</v>
      </c>
      <c r="E18" s="11">
        <f t="shared" si="0"/>
        <v>-116080.72999999998</v>
      </c>
    </row>
    <row r="19" spans="1:5" x14ac:dyDescent="0.3">
      <c r="A19" s="8" t="s">
        <v>6</v>
      </c>
      <c r="B19" s="9" t="s">
        <v>23</v>
      </c>
      <c r="C19" s="10">
        <f>IFERROR(VLOOKUP(B19,[1]pivots!$R$8:$S$150,2,FALSE),0)</f>
        <v>0</v>
      </c>
      <c r="D19" s="10">
        <f>IFERROR(VLOOKUP(B19,[1]pivots!$R$8:$T$150,3,FALSE),0)</f>
        <v>0</v>
      </c>
      <c r="E19" s="11">
        <f t="shared" si="0"/>
        <v>0</v>
      </c>
    </row>
    <row r="20" spans="1:5" x14ac:dyDescent="0.3">
      <c r="A20" s="8" t="s">
        <v>6</v>
      </c>
      <c r="B20" s="9" t="s">
        <v>24</v>
      </c>
      <c r="C20" s="10">
        <f>IFERROR(VLOOKUP(B20,[1]pivots!$R$8:$S$150,2,FALSE),0)</f>
        <v>2309613.1700000004</v>
      </c>
      <c r="D20" s="10">
        <f>IFERROR(VLOOKUP(B20,[1]pivots!$R$8:$T$150,3,FALSE),0)</f>
        <v>1659817.7000000002</v>
      </c>
      <c r="E20" s="11">
        <f t="shared" si="0"/>
        <v>-649795.4700000002</v>
      </c>
    </row>
    <row r="21" spans="1:5" x14ac:dyDescent="0.3">
      <c r="A21" s="8" t="s">
        <v>6</v>
      </c>
      <c r="B21" s="9" t="s">
        <v>25</v>
      </c>
      <c r="C21" s="10">
        <f>IFERROR(VLOOKUP(B21,[1]pivots!$R$8:$S$150,2,FALSE),0)</f>
        <v>544098.28</v>
      </c>
      <c r="D21" s="10">
        <f>IFERROR(VLOOKUP(B21,[1]pivots!$R$8:$T$150,3,FALSE),0)</f>
        <v>778053.57</v>
      </c>
      <c r="E21" s="11">
        <f t="shared" si="0"/>
        <v>233955.28999999992</v>
      </c>
    </row>
    <row r="22" spans="1:5" x14ac:dyDescent="0.3">
      <c r="A22" s="8" t="s">
        <v>6</v>
      </c>
      <c r="B22" s="9" t="s">
        <v>26</v>
      </c>
      <c r="C22" s="10">
        <f>IFERROR(VLOOKUP(B22,[1]pivots!$R$8:$S$150,2,FALSE),0)</f>
        <v>0</v>
      </c>
      <c r="D22" s="10">
        <f>IFERROR(VLOOKUP(B22,[1]pivots!$R$8:$T$150,3,FALSE),0)</f>
        <v>0</v>
      </c>
      <c r="E22" s="11">
        <f t="shared" si="0"/>
        <v>0</v>
      </c>
    </row>
    <row r="23" spans="1:5" x14ac:dyDescent="0.3">
      <c r="A23" s="8" t="s">
        <v>6</v>
      </c>
      <c r="B23" s="9" t="s">
        <v>27</v>
      </c>
      <c r="C23" s="10">
        <f>IFERROR(VLOOKUP(B23,[1]pivots!$R$8:$S$150,2,FALSE),0)</f>
        <v>0</v>
      </c>
      <c r="D23" s="10">
        <f>IFERROR(VLOOKUP(B23,[1]pivots!$R$8:$T$150,3,FALSE),0)</f>
        <v>86556.03</v>
      </c>
      <c r="E23" s="11">
        <f t="shared" si="0"/>
        <v>86556.03</v>
      </c>
    </row>
    <row r="24" spans="1:5" x14ac:dyDescent="0.3">
      <c r="A24" s="8" t="s">
        <v>6</v>
      </c>
      <c r="B24" s="9" t="s">
        <v>28</v>
      </c>
      <c r="C24" s="10">
        <f>IFERROR(VLOOKUP(B24,[1]pivots!$R$8:$S$150,2,FALSE),0)</f>
        <v>0</v>
      </c>
      <c r="D24" s="10">
        <f>IFERROR(VLOOKUP(B24,[1]pivots!$R$8:$T$150,3,FALSE),0)</f>
        <v>0</v>
      </c>
      <c r="E24" s="11">
        <f t="shared" si="0"/>
        <v>0</v>
      </c>
    </row>
    <row r="25" spans="1:5" x14ac:dyDescent="0.3">
      <c r="A25" s="8" t="s">
        <v>6</v>
      </c>
      <c r="B25" s="9" t="s">
        <v>29</v>
      </c>
      <c r="C25" s="10">
        <f>IFERROR(VLOOKUP(B25,[1]pivots!$R$8:$S$150,2,FALSE),0)</f>
        <v>80896.06</v>
      </c>
      <c r="D25" s="10">
        <f>IFERROR(VLOOKUP(B25,[1]pivots!$R$8:$T$150,3,FALSE),0)</f>
        <v>0</v>
      </c>
      <c r="E25" s="11">
        <f t="shared" si="0"/>
        <v>-80896.06</v>
      </c>
    </row>
    <row r="26" spans="1:5" x14ac:dyDescent="0.3">
      <c r="A26" s="8" t="s">
        <v>6</v>
      </c>
      <c r="B26" s="9" t="s">
        <v>30</v>
      </c>
      <c r="C26" s="10">
        <f>IFERROR(VLOOKUP(B26,[1]pivots!$R$8:$S$150,2,FALSE),0)</f>
        <v>4274689.18</v>
      </c>
      <c r="D26" s="10">
        <f>IFERROR(VLOOKUP(B26,[1]pivots!$R$8:$T$150,3,FALSE),0)</f>
        <v>4282689.2299999995</v>
      </c>
      <c r="E26" s="11">
        <f t="shared" si="0"/>
        <v>8000.0499999998137</v>
      </c>
    </row>
    <row r="27" spans="1:5" x14ac:dyDescent="0.3">
      <c r="A27" s="8" t="s">
        <v>6</v>
      </c>
      <c r="B27" s="9" t="s">
        <v>31</v>
      </c>
      <c r="C27" s="10">
        <f>IFERROR(VLOOKUP(B27,[1]pivots!$R$8:$S$150,2,FALSE),0)</f>
        <v>5058421.3699999992</v>
      </c>
      <c r="D27" s="10">
        <f>IFERROR(VLOOKUP(B27,[1]pivots!$R$8:$T$150,3,FALSE),0)</f>
        <v>4896093.78</v>
      </c>
      <c r="E27" s="11">
        <f t="shared" si="0"/>
        <v>-162327.58999999892</v>
      </c>
    </row>
    <row r="28" spans="1:5" x14ac:dyDescent="0.3">
      <c r="A28" s="8" t="s">
        <v>6</v>
      </c>
      <c r="B28" s="9" t="s">
        <v>32</v>
      </c>
      <c r="C28" s="10">
        <f>IFERROR(VLOOKUP(B28,[1]pivots!$R$8:$S$150,2,FALSE),0)</f>
        <v>1681.9</v>
      </c>
      <c r="D28" s="10">
        <f>IFERROR(VLOOKUP(B28,[1]pivots!$R$8:$T$150,3,FALSE),0)</f>
        <v>0</v>
      </c>
      <c r="E28" s="11">
        <f t="shared" si="0"/>
        <v>-1681.9</v>
      </c>
    </row>
    <row r="29" spans="1:5" x14ac:dyDescent="0.3">
      <c r="A29" s="8" t="s">
        <v>6</v>
      </c>
      <c r="B29" s="9" t="s">
        <v>33</v>
      </c>
      <c r="C29" s="10">
        <f>IFERROR(VLOOKUP(B29,[1]pivots!$R$8:$S$150,2,FALSE),0)</f>
        <v>74715.69</v>
      </c>
      <c r="D29" s="10">
        <f>IFERROR(VLOOKUP(B29,[1]pivots!$R$8:$T$150,3,FALSE),0)</f>
        <v>20321.370000000003</v>
      </c>
      <c r="E29" s="11">
        <f t="shared" si="0"/>
        <v>-54394.32</v>
      </c>
    </row>
    <row r="30" spans="1:5" x14ac:dyDescent="0.3">
      <c r="A30" s="8" t="s">
        <v>6</v>
      </c>
      <c r="B30" s="9" t="s">
        <v>34</v>
      </c>
      <c r="C30" s="10">
        <f>IFERROR(VLOOKUP(B30,[1]pivots!$R$8:$S$150,2,FALSE),0)</f>
        <v>804557.5</v>
      </c>
      <c r="D30" s="10">
        <f>IFERROR(VLOOKUP(B30,[1]pivots!$R$8:$T$150,3,FALSE),0)</f>
        <v>566553.93999999994</v>
      </c>
      <c r="E30" s="11">
        <f t="shared" si="0"/>
        <v>-238003.56000000006</v>
      </c>
    </row>
    <row r="31" spans="1:5" x14ac:dyDescent="0.3">
      <c r="A31" s="8" t="s">
        <v>6</v>
      </c>
      <c r="B31" s="9" t="s">
        <v>35</v>
      </c>
      <c r="C31" s="10">
        <f>IFERROR(VLOOKUP(B31,[1]pivots!$R$8:$S$150,2,FALSE),0)</f>
        <v>0</v>
      </c>
      <c r="D31" s="10">
        <f>IFERROR(VLOOKUP(B31,[1]pivots!$R$8:$T$150,3,FALSE),0)</f>
        <v>0</v>
      </c>
      <c r="E31" s="11">
        <f t="shared" si="0"/>
        <v>0</v>
      </c>
    </row>
    <row r="32" spans="1:5" x14ac:dyDescent="0.3">
      <c r="A32" s="8" t="s">
        <v>36</v>
      </c>
      <c r="B32" s="9" t="s">
        <v>37</v>
      </c>
      <c r="C32" s="10">
        <f>IFERROR(VLOOKUP(B32,[1]pivots!$R$8:$S$150,2,FALSE),0)</f>
        <v>13298.989999999998</v>
      </c>
      <c r="D32" s="10">
        <f>IFERROR(VLOOKUP(B32,[1]pivots!$R$8:$T$150,3,FALSE),0)</f>
        <v>0</v>
      </c>
      <c r="E32" s="11">
        <f t="shared" si="0"/>
        <v>-13298.989999999998</v>
      </c>
    </row>
    <row r="33" spans="1:5" x14ac:dyDescent="0.3">
      <c r="A33" s="8" t="s">
        <v>36</v>
      </c>
      <c r="B33" s="9" t="s">
        <v>38</v>
      </c>
      <c r="C33" s="10">
        <f>IFERROR(VLOOKUP(B33,[1]pivots!$R$8:$S$150,2,FALSE),0)</f>
        <v>0</v>
      </c>
      <c r="D33" s="10">
        <f>IFERROR(VLOOKUP(B33,[1]pivots!$R$8:$T$150,3,FALSE),0)</f>
        <v>0</v>
      </c>
      <c r="E33" s="11">
        <f t="shared" si="0"/>
        <v>0</v>
      </c>
    </row>
    <row r="34" spans="1:5" x14ac:dyDescent="0.3">
      <c r="A34" s="8" t="s">
        <v>36</v>
      </c>
      <c r="B34" s="9" t="s">
        <v>39</v>
      </c>
      <c r="C34" s="10">
        <f>IFERROR(VLOOKUP(B34,[1]pivots!$R$8:$S$150,2,FALSE),0)</f>
        <v>0</v>
      </c>
      <c r="D34" s="10">
        <f>IFERROR(VLOOKUP(B34,[1]pivots!$R$8:$T$150,3,FALSE),0)</f>
        <v>0</v>
      </c>
      <c r="E34" s="11">
        <f t="shared" si="0"/>
        <v>0</v>
      </c>
    </row>
    <row r="35" spans="1:5" x14ac:dyDescent="0.3">
      <c r="A35" s="8" t="s">
        <v>36</v>
      </c>
      <c r="B35" s="9" t="s">
        <v>40</v>
      </c>
      <c r="C35" s="10">
        <f>IFERROR(VLOOKUP(B35,[1]pivots!$R$8:$S$150,2,FALSE),0)</f>
        <v>0</v>
      </c>
      <c r="D35" s="10">
        <f>IFERROR(VLOOKUP(B35,[1]pivots!$R$8:$T$150,3,FALSE),0)</f>
        <v>0</v>
      </c>
      <c r="E35" s="11">
        <f t="shared" si="0"/>
        <v>0</v>
      </c>
    </row>
    <row r="36" spans="1:5" x14ac:dyDescent="0.3">
      <c r="A36" s="8" t="s">
        <v>36</v>
      </c>
      <c r="B36" s="9" t="s">
        <v>41</v>
      </c>
      <c r="C36" s="10">
        <f>IFERROR(VLOOKUP(B36,[1]pivots!$R$8:$S$150,2,FALSE),0)</f>
        <v>0</v>
      </c>
      <c r="D36" s="10">
        <f>IFERROR(VLOOKUP(B36,[1]pivots!$R$8:$T$150,3,FALSE),0)</f>
        <v>0</v>
      </c>
      <c r="E36" s="11">
        <f t="shared" si="0"/>
        <v>0</v>
      </c>
    </row>
    <row r="37" spans="1:5" x14ac:dyDescent="0.3">
      <c r="A37" s="8" t="s">
        <v>36</v>
      </c>
      <c r="B37" s="9" t="s">
        <v>42</v>
      </c>
      <c r="C37" s="10">
        <f>IFERROR(VLOOKUP(B37,[1]pivots!$R$8:$S$150,2,FALSE),0)</f>
        <v>0</v>
      </c>
      <c r="D37" s="10">
        <f>IFERROR(VLOOKUP(B37,[1]pivots!$R$8:$T$150,3,FALSE),0)</f>
        <v>1974.92</v>
      </c>
      <c r="E37" s="11">
        <f t="shared" si="0"/>
        <v>1974.92</v>
      </c>
    </row>
    <row r="38" spans="1:5" x14ac:dyDescent="0.3">
      <c r="A38" s="8" t="s">
        <v>36</v>
      </c>
      <c r="B38" s="9" t="s">
        <v>43</v>
      </c>
      <c r="C38" s="10">
        <f>IFERROR(VLOOKUP(B38,[1]pivots!$R$8:$S$150,2,FALSE),0)</f>
        <v>0</v>
      </c>
      <c r="D38" s="10">
        <f>IFERROR(VLOOKUP(B38,[1]pivots!$R$8:$T$150,3,FALSE),0)</f>
        <v>0</v>
      </c>
      <c r="E38" s="11">
        <f t="shared" si="0"/>
        <v>0</v>
      </c>
    </row>
    <row r="39" spans="1:5" x14ac:dyDescent="0.3">
      <c r="A39" s="8" t="s">
        <v>36</v>
      </c>
      <c r="B39" s="9" t="s">
        <v>44</v>
      </c>
      <c r="C39" s="10">
        <f>IFERROR(VLOOKUP(B39,[1]pivots!$R$8:$S$150,2,FALSE),0)</f>
        <v>0</v>
      </c>
      <c r="D39" s="10">
        <f>IFERROR(VLOOKUP(B39,[1]pivots!$R$8:$T$150,3,FALSE),0)</f>
        <v>19324.2</v>
      </c>
      <c r="E39" s="11">
        <f t="shared" si="0"/>
        <v>19324.2</v>
      </c>
    </row>
    <row r="40" spans="1:5" x14ac:dyDescent="0.3">
      <c r="A40" s="8" t="s">
        <v>45</v>
      </c>
      <c r="B40" s="9" t="s">
        <v>46</v>
      </c>
      <c r="C40" s="10">
        <f>IFERROR(VLOOKUP(B40,[1]pivots!$R$8:$S$150,2,FALSE),0)</f>
        <v>428270.72</v>
      </c>
      <c r="D40" s="10">
        <f>IFERROR(VLOOKUP(B40,[1]pivots!$R$8:$T$150,3,FALSE),0)</f>
        <v>185898.96999999997</v>
      </c>
      <c r="E40" s="11">
        <f t="shared" si="0"/>
        <v>-242371.75</v>
      </c>
    </row>
    <row r="41" spans="1:5" x14ac:dyDescent="0.3">
      <c r="A41" s="8" t="s">
        <v>45</v>
      </c>
      <c r="B41" s="9" t="s">
        <v>47</v>
      </c>
      <c r="C41" s="10">
        <f>IFERROR(VLOOKUP(B41,[1]pivots!$R$8:$S$150,2,FALSE),0)</f>
        <v>21758.3</v>
      </c>
      <c r="D41" s="10">
        <f>IFERROR(VLOOKUP(B41,[1]pivots!$R$8:$T$150,3,FALSE),0)</f>
        <v>94169.489999999991</v>
      </c>
      <c r="E41" s="11">
        <f t="shared" si="0"/>
        <v>72411.189999999988</v>
      </c>
    </row>
    <row r="42" spans="1:5" x14ac:dyDescent="0.3">
      <c r="A42" s="8" t="s">
        <v>45</v>
      </c>
      <c r="B42" s="9" t="s">
        <v>48</v>
      </c>
      <c r="C42" s="10">
        <f>IFERROR(VLOOKUP(B42,[1]pivots!$R$8:$S$150,2,FALSE),0)</f>
        <v>0</v>
      </c>
      <c r="D42" s="10">
        <f>IFERROR(VLOOKUP(B42,[1]pivots!$R$8:$T$150,3,FALSE),0)</f>
        <v>0</v>
      </c>
      <c r="E42" s="11">
        <f t="shared" si="0"/>
        <v>0</v>
      </c>
    </row>
    <row r="43" spans="1:5" x14ac:dyDescent="0.3">
      <c r="A43" s="8" t="s">
        <v>45</v>
      </c>
      <c r="B43" s="9" t="s">
        <v>49</v>
      </c>
      <c r="C43" s="10">
        <f>IFERROR(VLOOKUP(B43,[1]pivots!$R$8:$S$150,2,FALSE),0)</f>
        <v>219068.52</v>
      </c>
      <c r="D43" s="10">
        <f>IFERROR(VLOOKUP(B43,[1]pivots!$R$8:$T$150,3,FALSE),0)</f>
        <v>32657.620000000003</v>
      </c>
      <c r="E43" s="11">
        <f t="shared" si="0"/>
        <v>-186410.9</v>
      </c>
    </row>
    <row r="44" spans="1:5" x14ac:dyDescent="0.3">
      <c r="A44" s="8" t="s">
        <v>45</v>
      </c>
      <c r="B44" s="9" t="s">
        <v>50</v>
      </c>
      <c r="C44" s="10">
        <f>IFERROR(VLOOKUP(B44,[1]pivots!$R$8:$S$150,2,FALSE),0)</f>
        <v>1648058.47</v>
      </c>
      <c r="D44" s="10">
        <f>IFERROR(VLOOKUP(B44,[1]pivots!$R$8:$T$150,3,FALSE),0)</f>
        <v>1878698.33</v>
      </c>
      <c r="E44" s="11">
        <f t="shared" si="0"/>
        <v>230639.8600000001</v>
      </c>
    </row>
    <row r="45" spans="1:5" x14ac:dyDescent="0.3">
      <c r="A45" s="8" t="s">
        <v>45</v>
      </c>
      <c r="B45" s="9" t="s">
        <v>51</v>
      </c>
      <c r="C45" s="10">
        <f>IFERROR(VLOOKUP(B45,[1]pivots!$R$8:$S$150,2,FALSE),0)</f>
        <v>0</v>
      </c>
      <c r="D45" s="10">
        <f>IFERROR(VLOOKUP(B45,[1]pivots!$R$8:$T$150,3,FALSE),0)</f>
        <v>13340.61</v>
      </c>
      <c r="E45" s="11">
        <f t="shared" si="0"/>
        <v>13340.61</v>
      </c>
    </row>
    <row r="46" spans="1:5" x14ac:dyDescent="0.3">
      <c r="A46" s="8" t="s">
        <v>45</v>
      </c>
      <c r="B46" s="9" t="s">
        <v>52</v>
      </c>
      <c r="C46" s="10">
        <f>IFERROR(VLOOKUP(B46,[1]pivots!$R$8:$S$150,2,FALSE),0)</f>
        <v>849427.7300000001</v>
      </c>
      <c r="D46" s="10">
        <f>IFERROR(VLOOKUP(B46,[1]pivots!$R$8:$T$150,3,FALSE),0)</f>
        <v>327373.2699999999</v>
      </c>
      <c r="E46" s="11">
        <f t="shared" si="0"/>
        <v>-522054.4600000002</v>
      </c>
    </row>
    <row r="47" spans="1:5" x14ac:dyDescent="0.3">
      <c r="A47" s="8" t="s">
        <v>53</v>
      </c>
      <c r="B47" s="9" t="s">
        <v>54</v>
      </c>
      <c r="C47" s="10">
        <f>IFERROR(VLOOKUP(B47,[1]pivots!$R$8:$S$150,2,FALSE),0)</f>
        <v>1197904.1099999999</v>
      </c>
      <c r="D47" s="10">
        <f>IFERROR(VLOOKUP(B47,[1]pivots!$R$8:$T$150,3,FALSE),0)</f>
        <v>1428801.1199999996</v>
      </c>
      <c r="E47" s="11">
        <f t="shared" si="0"/>
        <v>230897.00999999978</v>
      </c>
    </row>
    <row r="48" spans="1:5" x14ac:dyDescent="0.3">
      <c r="A48" s="8" t="s">
        <v>55</v>
      </c>
      <c r="B48" s="9" t="s">
        <v>56</v>
      </c>
      <c r="C48" s="10">
        <f>IFERROR(VLOOKUP(B48,[1]pivots!$R$8:$S$150,2,FALSE),0)</f>
        <v>380910.41000000003</v>
      </c>
      <c r="D48" s="10">
        <f>IFERROR(VLOOKUP(B48,[1]pivots!$R$8:$T$150,3,FALSE),0)</f>
        <v>415562.35</v>
      </c>
      <c r="E48" s="11">
        <f t="shared" si="0"/>
        <v>34651.939999999944</v>
      </c>
    </row>
    <row r="49" spans="1:5" x14ac:dyDescent="0.3">
      <c r="A49" s="8" t="s">
        <v>55</v>
      </c>
      <c r="B49" s="9" t="s">
        <v>57</v>
      </c>
      <c r="C49" s="10">
        <f>IFERROR(VLOOKUP(B49,[1]pivots!$R$8:$S$150,2,FALSE),0)</f>
        <v>4073253.4000000008</v>
      </c>
      <c r="D49" s="10">
        <f>IFERROR(VLOOKUP(B49,[1]pivots!$R$8:$T$150,3,FALSE),0)</f>
        <v>3191003.28</v>
      </c>
      <c r="E49" s="11">
        <f t="shared" si="0"/>
        <v>-882250.12000000104</v>
      </c>
    </row>
    <row r="50" spans="1:5" x14ac:dyDescent="0.3">
      <c r="A50" s="8" t="s">
        <v>55</v>
      </c>
      <c r="B50" s="9" t="s">
        <v>58</v>
      </c>
      <c r="C50" s="10">
        <f>IFERROR(VLOOKUP(B50,[1]pivots!$R$8:$S$150,2,FALSE),0)</f>
        <v>0</v>
      </c>
      <c r="D50" s="10">
        <f>IFERROR(VLOOKUP(B50,[1]pivots!$R$8:$T$150,3,FALSE),0)</f>
        <v>0</v>
      </c>
      <c r="E50" s="11">
        <f t="shared" si="0"/>
        <v>0</v>
      </c>
    </row>
    <row r="51" spans="1:5" x14ac:dyDescent="0.3">
      <c r="A51" s="8" t="s">
        <v>55</v>
      </c>
      <c r="B51" s="9" t="s">
        <v>59</v>
      </c>
      <c r="C51" s="10">
        <f>IFERROR(VLOOKUP(B51,[1]pivots!$R$8:$S$150,2,FALSE),0)</f>
        <v>66691.930000000008</v>
      </c>
      <c r="D51" s="10">
        <f>IFERROR(VLOOKUP(B51,[1]pivots!$R$8:$T$150,3,FALSE),0)</f>
        <v>0</v>
      </c>
      <c r="E51" s="11">
        <f t="shared" si="0"/>
        <v>-66691.930000000008</v>
      </c>
    </row>
    <row r="52" spans="1:5" x14ac:dyDescent="0.3">
      <c r="A52" s="8" t="s">
        <v>55</v>
      </c>
      <c r="B52" s="9" t="s">
        <v>60</v>
      </c>
      <c r="C52" s="10">
        <f>IFERROR(VLOOKUP(B52,[1]pivots!$R$8:$S$150,2,FALSE),0)</f>
        <v>0</v>
      </c>
      <c r="D52" s="10">
        <f>IFERROR(VLOOKUP(B52,[1]pivots!$R$8:$T$150,3,FALSE),0)</f>
        <v>0</v>
      </c>
      <c r="E52" s="11">
        <f t="shared" si="0"/>
        <v>0</v>
      </c>
    </row>
    <row r="53" spans="1:5" x14ac:dyDescent="0.3">
      <c r="A53" s="8" t="s">
        <v>55</v>
      </c>
      <c r="B53" s="9" t="s">
        <v>61</v>
      </c>
      <c r="C53" s="10">
        <f>IFERROR(VLOOKUP(B53,[1]pivots!$R$8:$S$150,2,FALSE),0)</f>
        <v>0</v>
      </c>
      <c r="D53" s="10">
        <f>IFERROR(VLOOKUP(B53,[1]pivots!$R$8:$T$150,3,FALSE),0)</f>
        <v>0</v>
      </c>
      <c r="E53" s="11">
        <f t="shared" si="0"/>
        <v>0</v>
      </c>
    </row>
    <row r="54" spans="1:5" x14ac:dyDescent="0.3">
      <c r="A54" s="8" t="s">
        <v>55</v>
      </c>
      <c r="B54" s="9" t="s">
        <v>62</v>
      </c>
      <c r="C54" s="10">
        <f>IFERROR(VLOOKUP(B54,[1]pivots!$R$8:$S$150,2,FALSE),0)</f>
        <v>1657673.52</v>
      </c>
      <c r="D54" s="10">
        <f>IFERROR(VLOOKUP(B54,[1]pivots!$R$8:$T$150,3,FALSE),0)</f>
        <v>867624.8600000001</v>
      </c>
      <c r="E54" s="11">
        <f t="shared" si="0"/>
        <v>-790048.65999999992</v>
      </c>
    </row>
    <row r="55" spans="1:5" x14ac:dyDescent="0.3">
      <c r="A55" s="8" t="s">
        <v>55</v>
      </c>
      <c r="B55" s="9" t="s">
        <v>63</v>
      </c>
      <c r="C55" s="10">
        <f>IFERROR(VLOOKUP(B55,[1]pivots!$R$8:$S$150,2,FALSE),0)</f>
        <v>0</v>
      </c>
      <c r="D55" s="10">
        <f>IFERROR(VLOOKUP(B55,[1]pivots!$R$8:$T$150,3,FALSE),0)</f>
        <v>0</v>
      </c>
      <c r="E55" s="11">
        <f t="shared" si="0"/>
        <v>0</v>
      </c>
    </row>
    <row r="56" spans="1:5" x14ac:dyDescent="0.3">
      <c r="A56" s="8" t="s">
        <v>55</v>
      </c>
      <c r="B56" s="9" t="s">
        <v>64</v>
      </c>
      <c r="C56" s="10">
        <f>IFERROR(VLOOKUP(B56,[1]pivots!$R$8:$S$150,2,FALSE),0)</f>
        <v>1269143.1500000006</v>
      </c>
      <c r="D56" s="10">
        <f>IFERROR(VLOOKUP(B56,[1]pivots!$R$8:$T$150,3,FALSE),0)</f>
        <v>1746715.1299999994</v>
      </c>
      <c r="E56" s="11">
        <f t="shared" si="0"/>
        <v>477571.97999999882</v>
      </c>
    </row>
    <row r="57" spans="1:5" x14ac:dyDescent="0.3">
      <c r="A57" s="8" t="s">
        <v>55</v>
      </c>
      <c r="B57" s="9" t="s">
        <v>65</v>
      </c>
      <c r="C57" s="10">
        <f>IFERROR(VLOOKUP(B57,[1]pivots!$R$8:$S$150,2,FALSE),0)</f>
        <v>0</v>
      </c>
      <c r="D57" s="10">
        <f>IFERROR(VLOOKUP(B57,[1]pivots!$R$8:$T$150,3,FALSE),0)</f>
        <v>0</v>
      </c>
      <c r="E57" s="11">
        <f t="shared" si="0"/>
        <v>0</v>
      </c>
    </row>
    <row r="58" spans="1:5" x14ac:dyDescent="0.3">
      <c r="A58" s="8" t="s">
        <v>55</v>
      </c>
      <c r="B58" s="9" t="s">
        <v>66</v>
      </c>
      <c r="C58" s="10">
        <f>IFERROR(VLOOKUP(B58,[1]pivots!$R$8:$S$150,2,FALSE),0)</f>
        <v>61906.86</v>
      </c>
      <c r="D58" s="10">
        <f>IFERROR(VLOOKUP(B58,[1]pivots!$R$8:$T$150,3,FALSE),0)</f>
        <v>2201.64</v>
      </c>
      <c r="E58" s="11">
        <f t="shared" si="0"/>
        <v>-59705.22</v>
      </c>
    </row>
    <row r="59" spans="1:5" x14ac:dyDescent="0.3">
      <c r="A59" s="8" t="s">
        <v>55</v>
      </c>
      <c r="B59" s="9" t="s">
        <v>67</v>
      </c>
      <c r="C59" s="10">
        <f>IFERROR(VLOOKUP(B59,[1]pivots!$R$8:$S$150,2,FALSE),0)</f>
        <v>0</v>
      </c>
      <c r="D59" s="10">
        <f>IFERROR(VLOOKUP(B59,[1]pivots!$R$8:$T$150,3,FALSE),0)</f>
        <v>0</v>
      </c>
      <c r="E59" s="11">
        <f t="shared" si="0"/>
        <v>0</v>
      </c>
    </row>
    <row r="60" spans="1:5" x14ac:dyDescent="0.3">
      <c r="A60" s="8" t="s">
        <v>55</v>
      </c>
      <c r="B60" s="9" t="s">
        <v>68</v>
      </c>
      <c r="C60" s="10">
        <f>IFERROR(VLOOKUP(B60,[1]pivots!$R$8:$S$150,2,FALSE),0)</f>
        <v>0</v>
      </c>
      <c r="D60" s="10">
        <f>IFERROR(VLOOKUP(B60,[1]pivots!$R$8:$T$150,3,FALSE),0)</f>
        <v>0</v>
      </c>
      <c r="E60" s="11">
        <f t="shared" si="0"/>
        <v>0</v>
      </c>
    </row>
    <row r="61" spans="1:5" x14ac:dyDescent="0.3">
      <c r="A61" s="8" t="s">
        <v>55</v>
      </c>
      <c r="B61" s="9" t="s">
        <v>69</v>
      </c>
      <c r="C61" s="10">
        <f>IFERROR(VLOOKUP(B61,[1]pivots!$R$8:$S$150,2,FALSE),0)</f>
        <v>0</v>
      </c>
      <c r="D61" s="10">
        <f>IFERROR(VLOOKUP(B61,[1]pivots!$R$8:$T$150,3,FALSE),0)</f>
        <v>0</v>
      </c>
      <c r="E61" s="11">
        <f t="shared" si="0"/>
        <v>0</v>
      </c>
    </row>
    <row r="62" spans="1:5" x14ac:dyDescent="0.3">
      <c r="A62" s="8" t="s">
        <v>70</v>
      </c>
      <c r="B62" s="9" t="s">
        <v>71</v>
      </c>
      <c r="C62" s="10">
        <f>IFERROR(VLOOKUP(B62,[1]pivots!$R$8:$S$150,2,FALSE),0)</f>
        <v>251260.83</v>
      </c>
      <c r="D62" s="10">
        <f>IFERROR(VLOOKUP(B62,[1]pivots!$R$8:$T$150,3,FALSE),0)</f>
        <v>395104.17000000004</v>
      </c>
      <c r="E62" s="11">
        <f t="shared" si="0"/>
        <v>143843.34000000005</v>
      </c>
    </row>
    <row r="63" spans="1:5" x14ac:dyDescent="0.3">
      <c r="A63" s="8" t="s">
        <v>70</v>
      </c>
      <c r="B63" s="9" t="s">
        <v>72</v>
      </c>
      <c r="C63" s="10">
        <f>IFERROR(VLOOKUP(B63,[1]pivots!$R$8:$S$150,2,FALSE),0)</f>
        <v>0</v>
      </c>
      <c r="D63" s="10">
        <f>IFERROR(VLOOKUP(B63,[1]pivots!$R$8:$T$150,3,FALSE),0)</f>
        <v>0</v>
      </c>
      <c r="E63" s="11">
        <f t="shared" si="0"/>
        <v>0</v>
      </c>
    </row>
    <row r="64" spans="1:5" x14ac:dyDescent="0.3">
      <c r="A64" s="8" t="s">
        <v>70</v>
      </c>
      <c r="B64" s="9" t="s">
        <v>73</v>
      </c>
      <c r="C64" s="10">
        <f>IFERROR(VLOOKUP(B64,[1]pivots!$R$8:$S$150,2,FALSE),0)</f>
        <v>976656.40000000014</v>
      </c>
      <c r="D64" s="10">
        <f>IFERROR(VLOOKUP(B64,[1]pivots!$R$8:$T$150,3,FALSE),0)</f>
        <v>1179987.8599999996</v>
      </c>
      <c r="E64" s="11">
        <f t="shared" si="0"/>
        <v>203331.4599999995</v>
      </c>
    </row>
    <row r="65" spans="1:5" x14ac:dyDescent="0.3">
      <c r="A65" s="8" t="s">
        <v>70</v>
      </c>
      <c r="B65" s="9" t="s">
        <v>74</v>
      </c>
      <c r="C65" s="10">
        <f>IFERROR(VLOOKUP(B65,[1]pivots!$R$8:$S$150,2,FALSE),0)</f>
        <v>2581010.1800000002</v>
      </c>
      <c r="D65" s="10">
        <f>IFERROR(VLOOKUP(B65,[1]pivots!$R$8:$T$150,3,FALSE),0)</f>
        <v>3385255.2099999995</v>
      </c>
      <c r="E65" s="11">
        <f t="shared" si="0"/>
        <v>804245.02999999933</v>
      </c>
    </row>
    <row r="66" spans="1:5" x14ac:dyDescent="0.3">
      <c r="A66" s="8" t="s">
        <v>70</v>
      </c>
      <c r="B66" s="9" t="s">
        <v>75</v>
      </c>
      <c r="C66" s="10">
        <f>IFERROR(VLOOKUP(B66,[1]pivots!$R$8:$S$150,2,FALSE),0)</f>
        <v>3540841.72</v>
      </c>
      <c r="D66" s="10">
        <f>IFERROR(VLOOKUP(B66,[1]pivots!$R$8:$T$150,3,FALSE),0)</f>
        <v>4032579.3499999992</v>
      </c>
      <c r="E66" s="11">
        <f t="shared" si="0"/>
        <v>491737.62999999896</v>
      </c>
    </row>
    <row r="67" spans="1:5" x14ac:dyDescent="0.3">
      <c r="A67" s="8" t="s">
        <v>70</v>
      </c>
      <c r="B67" s="9" t="s">
        <v>76</v>
      </c>
      <c r="C67" s="10">
        <f>IFERROR(VLOOKUP(B67,[1]pivots!$R$8:$S$150,2,FALSE),0)</f>
        <v>0</v>
      </c>
      <c r="D67" s="10">
        <f>IFERROR(VLOOKUP(B67,[1]pivots!$R$8:$T$150,3,FALSE),0)</f>
        <v>86314.47</v>
      </c>
      <c r="E67" s="11">
        <f t="shared" si="0"/>
        <v>86314.47</v>
      </c>
    </row>
    <row r="68" spans="1:5" x14ac:dyDescent="0.3">
      <c r="A68" s="8" t="s">
        <v>70</v>
      </c>
      <c r="B68" s="9" t="s">
        <v>77</v>
      </c>
      <c r="C68" s="10">
        <f>IFERROR(VLOOKUP(B68,[1]pivots!$R$8:$S$150,2,FALSE),0)</f>
        <v>0</v>
      </c>
      <c r="D68" s="10">
        <f>IFERROR(VLOOKUP(B68,[1]pivots!$R$8:$T$150,3,FALSE),0)</f>
        <v>14874.29</v>
      </c>
      <c r="E68" s="11">
        <f t="shared" ref="E68:E131" si="1">D68-C68</f>
        <v>14874.29</v>
      </c>
    </row>
    <row r="69" spans="1:5" x14ac:dyDescent="0.3">
      <c r="A69" s="8" t="s">
        <v>70</v>
      </c>
      <c r="B69" s="9" t="s">
        <v>78</v>
      </c>
      <c r="C69" s="10">
        <f>IFERROR(VLOOKUP(B69,[1]pivots!$R$8:$S$150,2,FALSE),0)</f>
        <v>429979.16</v>
      </c>
      <c r="D69" s="10">
        <f>IFERROR(VLOOKUP(B69,[1]pivots!$R$8:$T$150,3,FALSE),0)</f>
        <v>470051.92000000004</v>
      </c>
      <c r="E69" s="11">
        <f t="shared" si="1"/>
        <v>40072.760000000068</v>
      </c>
    </row>
    <row r="70" spans="1:5" x14ac:dyDescent="0.3">
      <c r="A70" s="8" t="s">
        <v>70</v>
      </c>
      <c r="B70" s="9" t="s">
        <v>79</v>
      </c>
      <c r="C70" s="10">
        <f>IFERROR(VLOOKUP(B70,[1]pivots!$R$8:$S$150,2,FALSE),0)</f>
        <v>1126637.3799999999</v>
      </c>
      <c r="D70" s="10">
        <f>IFERROR(VLOOKUP(B70,[1]pivots!$R$8:$T$150,3,FALSE),0)</f>
        <v>855241.06999999972</v>
      </c>
      <c r="E70" s="11">
        <f t="shared" si="1"/>
        <v>-271396.31000000017</v>
      </c>
    </row>
    <row r="71" spans="1:5" x14ac:dyDescent="0.3">
      <c r="A71" s="8" t="s">
        <v>70</v>
      </c>
      <c r="B71" s="9" t="s">
        <v>80</v>
      </c>
      <c r="C71" s="10">
        <f>IFERROR(VLOOKUP(B71,[1]pivots!$R$8:$S$150,2,FALSE),0)</f>
        <v>113269.55</v>
      </c>
      <c r="D71" s="10">
        <f>IFERROR(VLOOKUP(B71,[1]pivots!$R$8:$T$150,3,FALSE),0)</f>
        <v>57470.969999999994</v>
      </c>
      <c r="E71" s="11">
        <f t="shared" si="1"/>
        <v>-55798.580000000009</v>
      </c>
    </row>
    <row r="72" spans="1:5" x14ac:dyDescent="0.3">
      <c r="A72" s="8" t="s">
        <v>70</v>
      </c>
      <c r="B72" s="9" t="s">
        <v>81</v>
      </c>
      <c r="C72" s="10">
        <f>IFERROR(VLOOKUP(B72,[1]pivots!$R$8:$S$150,2,FALSE),0)</f>
        <v>0</v>
      </c>
      <c r="D72" s="10">
        <f>IFERROR(VLOOKUP(B72,[1]pivots!$R$8:$T$150,3,FALSE),0)</f>
        <v>0</v>
      </c>
      <c r="E72" s="11">
        <f t="shared" si="1"/>
        <v>0</v>
      </c>
    </row>
    <row r="73" spans="1:5" x14ac:dyDescent="0.3">
      <c r="A73" s="8" t="s">
        <v>70</v>
      </c>
      <c r="B73" s="9" t="s">
        <v>82</v>
      </c>
      <c r="C73" s="10">
        <f>IFERROR(VLOOKUP(B73,[1]pivots!$R$8:$S$150,2,FALSE),0)</f>
        <v>0</v>
      </c>
      <c r="D73" s="10">
        <f>IFERROR(VLOOKUP(B73,[1]pivots!$R$8:$T$150,3,FALSE),0)</f>
        <v>0</v>
      </c>
      <c r="E73" s="11">
        <f t="shared" si="1"/>
        <v>0</v>
      </c>
    </row>
    <row r="74" spans="1:5" x14ac:dyDescent="0.3">
      <c r="A74" s="8" t="s">
        <v>83</v>
      </c>
      <c r="B74" s="9" t="s">
        <v>84</v>
      </c>
      <c r="C74" s="10">
        <f>IFERROR(VLOOKUP(B74,[1]pivots!$R$8:$S$150,2,FALSE),0)</f>
        <v>0</v>
      </c>
      <c r="D74" s="10">
        <f>IFERROR(VLOOKUP(B74,[1]pivots!$R$8:$T$150,3,FALSE),0)</f>
        <v>0</v>
      </c>
      <c r="E74" s="11">
        <f t="shared" si="1"/>
        <v>0</v>
      </c>
    </row>
    <row r="75" spans="1:5" x14ac:dyDescent="0.3">
      <c r="A75" s="8" t="s">
        <v>83</v>
      </c>
      <c r="B75" s="9" t="s">
        <v>85</v>
      </c>
      <c r="C75" s="10">
        <f>IFERROR(VLOOKUP(B75,[1]pivots!$R$8:$S$150,2,FALSE),0)</f>
        <v>289539.56</v>
      </c>
      <c r="D75" s="10">
        <f>IFERROR(VLOOKUP(B75,[1]pivots!$R$8:$T$150,3,FALSE),0)</f>
        <v>342774.38</v>
      </c>
      <c r="E75" s="11">
        <f t="shared" si="1"/>
        <v>53234.820000000007</v>
      </c>
    </row>
    <row r="76" spans="1:5" x14ac:dyDescent="0.3">
      <c r="A76" s="8" t="s">
        <v>83</v>
      </c>
      <c r="B76" s="9" t="s">
        <v>86</v>
      </c>
      <c r="C76" s="10">
        <f>IFERROR(VLOOKUP(B76,[1]pivots!$R$8:$S$150,2,FALSE),0)</f>
        <v>1157.83</v>
      </c>
      <c r="D76" s="10">
        <f>IFERROR(VLOOKUP(B76,[1]pivots!$R$8:$T$150,3,FALSE),0)</f>
        <v>0</v>
      </c>
      <c r="E76" s="11">
        <f t="shared" si="1"/>
        <v>-1157.83</v>
      </c>
    </row>
    <row r="77" spans="1:5" x14ac:dyDescent="0.3">
      <c r="A77" s="8" t="s">
        <v>83</v>
      </c>
      <c r="B77" s="9" t="s">
        <v>87</v>
      </c>
      <c r="C77" s="10">
        <f>IFERROR(VLOOKUP(B77,[1]pivots!$R$8:$S$150,2,FALSE),0)</f>
        <v>72155.45</v>
      </c>
      <c r="D77" s="10">
        <f>IFERROR(VLOOKUP(B77,[1]pivots!$R$8:$T$150,3,FALSE),0)</f>
        <v>0</v>
      </c>
      <c r="E77" s="11">
        <f t="shared" si="1"/>
        <v>-72155.45</v>
      </c>
    </row>
    <row r="78" spans="1:5" x14ac:dyDescent="0.3">
      <c r="A78" s="8" t="s">
        <v>83</v>
      </c>
      <c r="B78" s="9" t="s">
        <v>88</v>
      </c>
      <c r="C78" s="10">
        <f>IFERROR(VLOOKUP(B78,[1]pivots!$R$8:$S$150,2,FALSE),0)</f>
        <v>0</v>
      </c>
      <c r="D78" s="10">
        <f>IFERROR(VLOOKUP(B78,[1]pivots!$R$8:$T$150,3,FALSE),0)</f>
        <v>0</v>
      </c>
      <c r="E78" s="11">
        <f t="shared" si="1"/>
        <v>0</v>
      </c>
    </row>
    <row r="79" spans="1:5" x14ac:dyDescent="0.3">
      <c r="A79" s="8" t="s">
        <v>83</v>
      </c>
      <c r="B79" s="9" t="s">
        <v>89</v>
      </c>
      <c r="C79" s="10">
        <f>IFERROR(VLOOKUP(B79,[1]pivots!$R$8:$S$150,2,FALSE),0)</f>
        <v>15506.76</v>
      </c>
      <c r="D79" s="10">
        <f>IFERROR(VLOOKUP(B79,[1]pivots!$R$8:$T$150,3,FALSE),0)</f>
        <v>0</v>
      </c>
      <c r="E79" s="11">
        <f t="shared" si="1"/>
        <v>-15506.76</v>
      </c>
    </row>
    <row r="80" spans="1:5" x14ac:dyDescent="0.3">
      <c r="A80" s="8" t="s">
        <v>83</v>
      </c>
      <c r="B80" s="9" t="s">
        <v>90</v>
      </c>
      <c r="C80" s="10">
        <f>IFERROR(VLOOKUP(B80,[1]pivots!$R$8:$S$150,2,FALSE),0)</f>
        <v>0</v>
      </c>
      <c r="D80" s="10">
        <f>IFERROR(VLOOKUP(B80,[1]pivots!$R$8:$T$150,3,FALSE),0)</f>
        <v>0</v>
      </c>
      <c r="E80" s="11">
        <f t="shared" si="1"/>
        <v>0</v>
      </c>
    </row>
    <row r="81" spans="1:5" x14ac:dyDescent="0.3">
      <c r="A81" s="8" t="s">
        <v>83</v>
      </c>
      <c r="B81" s="9" t="s">
        <v>91</v>
      </c>
      <c r="C81" s="10">
        <f>IFERROR(VLOOKUP(B81,[1]pivots!$R$8:$S$150,2,FALSE),0)</f>
        <v>0</v>
      </c>
      <c r="D81" s="10">
        <f>IFERROR(VLOOKUP(B81,[1]pivots!$R$8:$T$150,3,FALSE),0)</f>
        <v>0</v>
      </c>
      <c r="E81" s="11">
        <f t="shared" si="1"/>
        <v>0</v>
      </c>
    </row>
    <row r="82" spans="1:5" x14ac:dyDescent="0.3">
      <c r="A82" s="8" t="s">
        <v>92</v>
      </c>
      <c r="B82" s="9" t="s">
        <v>92</v>
      </c>
      <c r="C82" s="10">
        <f>IFERROR(VLOOKUP(B82,[1]pivots!$R$8:$S$150,2,FALSE),0)</f>
        <v>0</v>
      </c>
      <c r="D82" s="10">
        <f>IFERROR(VLOOKUP(B82,[1]pivots!$R$8:$T$150,3,FALSE),0)</f>
        <v>0</v>
      </c>
      <c r="E82" s="11">
        <f t="shared" si="1"/>
        <v>0</v>
      </c>
    </row>
    <row r="83" spans="1:5" x14ac:dyDescent="0.3">
      <c r="A83" s="8" t="s">
        <v>93</v>
      </c>
      <c r="B83" s="9" t="s">
        <v>94</v>
      </c>
      <c r="C83" s="10">
        <f>IFERROR(VLOOKUP(B83,[1]pivots!$R$8:$S$150,2,FALSE),0)</f>
        <v>1129149.76</v>
      </c>
      <c r="D83" s="10">
        <f>IFERROR(VLOOKUP(B83,[1]pivots!$R$8:$T$150,3,FALSE),0)</f>
        <v>283025.27999999997</v>
      </c>
      <c r="E83" s="11">
        <f t="shared" si="1"/>
        <v>-846124.48</v>
      </c>
    </row>
    <row r="84" spans="1:5" x14ac:dyDescent="0.3">
      <c r="A84" s="8" t="s">
        <v>93</v>
      </c>
      <c r="B84" s="9" t="s">
        <v>95</v>
      </c>
      <c r="C84" s="10">
        <f>IFERROR(VLOOKUP(B84,[1]pivots!$R$8:$S$150,2,FALSE),0)</f>
        <v>56740.13</v>
      </c>
      <c r="D84" s="10">
        <f>IFERROR(VLOOKUP(B84,[1]pivots!$R$8:$T$150,3,FALSE),0)</f>
        <v>0</v>
      </c>
      <c r="E84" s="11">
        <f t="shared" si="1"/>
        <v>-56740.13</v>
      </c>
    </row>
    <row r="85" spans="1:5" x14ac:dyDescent="0.3">
      <c r="A85" s="8" t="s">
        <v>93</v>
      </c>
      <c r="B85" s="9" t="s">
        <v>96</v>
      </c>
      <c r="C85" s="10">
        <f>IFERROR(VLOOKUP(B85,[1]pivots!$R$8:$S$150,2,FALSE),0)</f>
        <v>1167245.3900000001</v>
      </c>
      <c r="D85" s="10">
        <f>IFERROR(VLOOKUP(B85,[1]pivots!$R$8:$T$150,3,FALSE),0)</f>
        <v>1204338.0899999999</v>
      </c>
      <c r="E85" s="11">
        <f t="shared" si="1"/>
        <v>37092.699999999721</v>
      </c>
    </row>
    <row r="86" spans="1:5" x14ac:dyDescent="0.3">
      <c r="A86" s="8" t="s">
        <v>93</v>
      </c>
      <c r="B86" s="9" t="s">
        <v>97</v>
      </c>
      <c r="C86" s="10">
        <f>IFERROR(VLOOKUP(B86,[1]pivots!$R$8:$S$150,2,FALSE),0)</f>
        <v>0</v>
      </c>
      <c r="D86" s="10">
        <f>IFERROR(VLOOKUP(B86,[1]pivots!$R$8:$T$150,3,FALSE),0)</f>
        <v>0</v>
      </c>
      <c r="E86" s="11">
        <f t="shared" si="1"/>
        <v>0</v>
      </c>
    </row>
    <row r="87" spans="1:5" x14ac:dyDescent="0.3">
      <c r="A87" s="8" t="s">
        <v>93</v>
      </c>
      <c r="B87" s="9" t="s">
        <v>98</v>
      </c>
      <c r="C87" s="10">
        <f>IFERROR(VLOOKUP(B87,[1]pivots!$R$8:$S$150,2,FALSE),0)</f>
        <v>0</v>
      </c>
      <c r="D87" s="10">
        <f>IFERROR(VLOOKUP(B87,[1]pivots!$R$8:$T$150,3,FALSE),0)</f>
        <v>0</v>
      </c>
      <c r="E87" s="11">
        <f t="shared" si="1"/>
        <v>0</v>
      </c>
    </row>
    <row r="88" spans="1:5" x14ac:dyDescent="0.3">
      <c r="A88" s="8" t="s">
        <v>93</v>
      </c>
      <c r="B88" s="9" t="s">
        <v>99</v>
      </c>
      <c r="C88" s="10">
        <f>IFERROR(VLOOKUP(B88,[1]pivots!$R$8:$S$150,2,FALSE),0)</f>
        <v>7781817.959999999</v>
      </c>
      <c r="D88" s="10">
        <f>IFERROR(VLOOKUP(B88,[1]pivots!$R$8:$T$150,3,FALSE),0)</f>
        <v>7952860.4500000058</v>
      </c>
      <c r="E88" s="11">
        <f t="shared" si="1"/>
        <v>171042.49000000674</v>
      </c>
    </row>
    <row r="89" spans="1:5" x14ac:dyDescent="0.3">
      <c r="A89" s="8" t="s">
        <v>93</v>
      </c>
      <c r="B89" s="9" t="s">
        <v>100</v>
      </c>
      <c r="C89" s="10">
        <f>IFERROR(VLOOKUP(B89,[1]pivots!$R$8:$S$150,2,FALSE),0)</f>
        <v>0</v>
      </c>
      <c r="D89" s="10">
        <f>IFERROR(VLOOKUP(B89,[1]pivots!$R$8:$T$150,3,FALSE),0)</f>
        <v>0</v>
      </c>
      <c r="E89" s="11">
        <f t="shared" si="1"/>
        <v>0</v>
      </c>
    </row>
    <row r="90" spans="1:5" x14ac:dyDescent="0.3">
      <c r="A90" s="8" t="s">
        <v>93</v>
      </c>
      <c r="B90" s="9" t="s">
        <v>101</v>
      </c>
      <c r="C90" s="10">
        <f>IFERROR(VLOOKUP(B90,[1]pivots!$R$8:$S$150,2,FALSE),0)</f>
        <v>5298924.7900000019</v>
      </c>
      <c r="D90" s="10">
        <f>IFERROR(VLOOKUP(B90,[1]pivots!$R$8:$T$150,3,FALSE),0)</f>
        <v>6714313.5599999977</v>
      </c>
      <c r="E90" s="11">
        <f t="shared" si="1"/>
        <v>1415388.7699999958</v>
      </c>
    </row>
    <row r="91" spans="1:5" x14ac:dyDescent="0.3">
      <c r="A91" s="8" t="s">
        <v>93</v>
      </c>
      <c r="B91" s="9" t="s">
        <v>102</v>
      </c>
      <c r="C91" s="10">
        <f>IFERROR(VLOOKUP(B91,[1]pivots!$R$8:$S$150,2,FALSE),0)</f>
        <v>0</v>
      </c>
      <c r="D91" s="10">
        <f>IFERROR(VLOOKUP(B91,[1]pivots!$R$8:$T$150,3,FALSE),0)</f>
        <v>0</v>
      </c>
      <c r="E91" s="11">
        <f t="shared" si="1"/>
        <v>0</v>
      </c>
    </row>
    <row r="92" spans="1:5" x14ac:dyDescent="0.3">
      <c r="A92" s="8" t="s">
        <v>93</v>
      </c>
      <c r="B92" s="9" t="s">
        <v>103</v>
      </c>
      <c r="C92" s="10">
        <f>IFERROR(VLOOKUP(B92,[1]pivots!$R$8:$S$150,2,FALSE),0)</f>
        <v>0</v>
      </c>
      <c r="D92" s="10">
        <f>IFERROR(VLOOKUP(B92,[1]pivots!$R$8:$T$150,3,FALSE),0)</f>
        <v>0</v>
      </c>
      <c r="E92" s="11">
        <f t="shared" si="1"/>
        <v>0</v>
      </c>
    </row>
    <row r="93" spans="1:5" x14ac:dyDescent="0.3">
      <c r="A93" s="8" t="s">
        <v>93</v>
      </c>
      <c r="B93" s="9" t="s">
        <v>104</v>
      </c>
      <c r="C93" s="10">
        <f>IFERROR(VLOOKUP(B93,[1]pivots!$R$8:$S$150,2,FALSE),0)</f>
        <v>0</v>
      </c>
      <c r="D93" s="10">
        <f>IFERROR(VLOOKUP(B93,[1]pivots!$R$8:$T$150,3,FALSE),0)</f>
        <v>0</v>
      </c>
      <c r="E93" s="11">
        <f t="shared" si="1"/>
        <v>0</v>
      </c>
    </row>
    <row r="94" spans="1:5" x14ac:dyDescent="0.3">
      <c r="A94" s="8" t="s">
        <v>93</v>
      </c>
      <c r="B94" s="9" t="s">
        <v>105</v>
      </c>
      <c r="C94" s="10">
        <f>IFERROR(VLOOKUP(B94,[1]pivots!$R$8:$S$150,2,FALSE),0)</f>
        <v>0</v>
      </c>
      <c r="D94" s="10">
        <f>IFERROR(VLOOKUP(B94,[1]pivots!$R$8:$T$150,3,FALSE),0)</f>
        <v>0</v>
      </c>
      <c r="E94" s="11">
        <f t="shared" si="1"/>
        <v>0</v>
      </c>
    </row>
    <row r="95" spans="1:5" x14ac:dyDescent="0.3">
      <c r="A95" s="8" t="s">
        <v>93</v>
      </c>
      <c r="B95" s="9" t="s">
        <v>106</v>
      </c>
      <c r="C95" s="10">
        <f>IFERROR(VLOOKUP(B95,[1]pivots!$R$8:$S$150,2,FALSE),0)</f>
        <v>0</v>
      </c>
      <c r="D95" s="10">
        <f>IFERROR(VLOOKUP(B95,[1]pivots!$R$8:$T$150,3,FALSE),0)</f>
        <v>0</v>
      </c>
      <c r="E95" s="11">
        <f t="shared" si="1"/>
        <v>0</v>
      </c>
    </row>
    <row r="96" spans="1:5" x14ac:dyDescent="0.3">
      <c r="A96" s="8" t="s">
        <v>93</v>
      </c>
      <c r="B96" s="9" t="s">
        <v>107</v>
      </c>
      <c r="C96" s="10">
        <f>IFERROR(VLOOKUP(B96,[1]pivots!$R$8:$S$150,2,FALSE),0)</f>
        <v>307202.76</v>
      </c>
      <c r="D96" s="10">
        <f>IFERROR(VLOOKUP(B96,[1]pivots!$R$8:$T$150,3,FALSE),0)</f>
        <v>429537.68</v>
      </c>
      <c r="E96" s="11">
        <f t="shared" si="1"/>
        <v>122334.91999999998</v>
      </c>
    </row>
    <row r="97" spans="1:5" x14ac:dyDescent="0.3">
      <c r="A97" s="8" t="s">
        <v>93</v>
      </c>
      <c r="B97" s="9" t="s">
        <v>108</v>
      </c>
      <c r="C97" s="10">
        <f>IFERROR(VLOOKUP(B97,[1]pivots!$R$8:$S$150,2,FALSE),0)</f>
        <v>0</v>
      </c>
      <c r="D97" s="10">
        <f>IFERROR(VLOOKUP(B97,[1]pivots!$R$8:$T$150,3,FALSE),0)</f>
        <v>0</v>
      </c>
      <c r="E97" s="11">
        <f t="shared" si="1"/>
        <v>0</v>
      </c>
    </row>
    <row r="98" spans="1:5" x14ac:dyDescent="0.3">
      <c r="A98" s="8" t="s">
        <v>93</v>
      </c>
      <c r="B98" s="9" t="s">
        <v>109</v>
      </c>
      <c r="C98" s="10">
        <f>IFERROR(VLOOKUP(B98,[1]pivots!$R$8:$S$150,2,FALSE),0)</f>
        <v>0</v>
      </c>
      <c r="D98" s="10">
        <f>IFERROR(VLOOKUP(B98,[1]pivots!$R$8:$T$150,3,FALSE),0)</f>
        <v>0</v>
      </c>
      <c r="E98" s="11">
        <f t="shared" si="1"/>
        <v>0</v>
      </c>
    </row>
    <row r="99" spans="1:5" x14ac:dyDescent="0.3">
      <c r="A99" s="8" t="s">
        <v>93</v>
      </c>
      <c r="B99" s="9" t="s">
        <v>110</v>
      </c>
      <c r="C99" s="10">
        <f>IFERROR(VLOOKUP(B99,[1]pivots!$R$8:$S$150,2,FALSE),0)</f>
        <v>0</v>
      </c>
      <c r="D99" s="10">
        <f>IFERROR(VLOOKUP(B99,[1]pivots!$R$8:$T$150,3,FALSE),0)</f>
        <v>0</v>
      </c>
      <c r="E99" s="11">
        <f t="shared" si="1"/>
        <v>0</v>
      </c>
    </row>
    <row r="100" spans="1:5" x14ac:dyDescent="0.3">
      <c r="A100" s="8" t="s">
        <v>93</v>
      </c>
      <c r="B100" s="9" t="s">
        <v>111</v>
      </c>
      <c r="C100" s="10">
        <f>IFERROR(VLOOKUP(B100,[1]pivots!$R$8:$S$150,2,FALSE),0)</f>
        <v>0</v>
      </c>
      <c r="D100" s="10">
        <f>IFERROR(VLOOKUP(B100,[1]pivots!$R$8:$T$150,3,FALSE),0)</f>
        <v>0</v>
      </c>
      <c r="E100" s="11">
        <f t="shared" si="1"/>
        <v>0</v>
      </c>
    </row>
    <row r="101" spans="1:5" x14ac:dyDescent="0.3">
      <c r="A101" s="8" t="s">
        <v>93</v>
      </c>
      <c r="B101" s="9" t="s">
        <v>112</v>
      </c>
      <c r="C101" s="10">
        <f>IFERROR(VLOOKUP(B101,[1]pivots!$R$8:$S$150,2,FALSE),0)</f>
        <v>0</v>
      </c>
      <c r="D101" s="10">
        <f>IFERROR(VLOOKUP(B101,[1]pivots!$R$8:$T$150,3,FALSE),0)</f>
        <v>0</v>
      </c>
      <c r="E101" s="11">
        <f t="shared" si="1"/>
        <v>0</v>
      </c>
    </row>
    <row r="102" spans="1:5" x14ac:dyDescent="0.3">
      <c r="A102" s="8" t="s">
        <v>93</v>
      </c>
      <c r="B102" s="9" t="s">
        <v>113</v>
      </c>
      <c r="C102" s="10">
        <f>IFERROR(VLOOKUP(B102,[1]pivots!$R$8:$S$150,2,FALSE),0)</f>
        <v>0</v>
      </c>
      <c r="D102" s="10">
        <f>IFERROR(VLOOKUP(B102,[1]pivots!$R$8:$T$150,3,FALSE),0)</f>
        <v>0</v>
      </c>
      <c r="E102" s="11">
        <f t="shared" si="1"/>
        <v>0</v>
      </c>
    </row>
    <row r="103" spans="1:5" x14ac:dyDescent="0.3">
      <c r="A103" s="8" t="s">
        <v>93</v>
      </c>
      <c r="B103" s="9" t="s">
        <v>114</v>
      </c>
      <c r="C103" s="10">
        <f>IFERROR(VLOOKUP(B103,[1]pivots!$R$8:$S$150,2,FALSE),0)</f>
        <v>0</v>
      </c>
      <c r="D103" s="10">
        <f>IFERROR(VLOOKUP(B103,[1]pivots!$R$8:$T$150,3,FALSE),0)</f>
        <v>0</v>
      </c>
      <c r="E103" s="11">
        <f t="shared" si="1"/>
        <v>0</v>
      </c>
    </row>
    <row r="104" spans="1:5" x14ac:dyDescent="0.3">
      <c r="A104" s="8" t="s">
        <v>115</v>
      </c>
      <c r="B104" s="9" t="s">
        <v>116</v>
      </c>
      <c r="C104" s="10">
        <f>IFERROR(VLOOKUP(B104,[1]pivots!$R$8:$S$150,2,FALSE),0)</f>
        <v>0</v>
      </c>
      <c r="D104" s="10">
        <f>IFERROR(VLOOKUP(B104,[1]pivots!$R$8:$T$150,3,FALSE),0)</f>
        <v>0</v>
      </c>
      <c r="E104" s="11">
        <f t="shared" si="1"/>
        <v>0</v>
      </c>
    </row>
    <row r="105" spans="1:5" x14ac:dyDescent="0.3">
      <c r="A105" s="8" t="s">
        <v>117</v>
      </c>
      <c r="B105" s="9" t="s">
        <v>118</v>
      </c>
      <c r="C105" s="10">
        <f>IFERROR(VLOOKUP(B105,[1]pivots!$R$8:$S$150,2,FALSE),0)</f>
        <v>30000</v>
      </c>
      <c r="D105" s="10">
        <f>IFERROR(VLOOKUP(B105,[1]pivots!$R$8:$T$150,3,FALSE),0)</f>
        <v>0</v>
      </c>
      <c r="E105" s="11">
        <f t="shared" si="1"/>
        <v>-30000</v>
      </c>
    </row>
    <row r="106" spans="1:5" x14ac:dyDescent="0.3">
      <c r="A106" s="8" t="s">
        <v>119</v>
      </c>
      <c r="B106" s="9" t="s">
        <v>120</v>
      </c>
      <c r="C106" s="10">
        <f>IFERROR(VLOOKUP(B106,[1]pivots!$R$8:$S$150,2,FALSE),0)</f>
        <v>0</v>
      </c>
      <c r="D106" s="10">
        <f>IFERROR(VLOOKUP(B106,[1]pivots!$R$8:$T$150,3,FALSE),0)</f>
        <v>0</v>
      </c>
      <c r="E106" s="11">
        <f t="shared" si="1"/>
        <v>0</v>
      </c>
    </row>
    <row r="107" spans="1:5" x14ac:dyDescent="0.3">
      <c r="A107" s="8" t="s">
        <v>119</v>
      </c>
      <c r="B107" s="9" t="s">
        <v>121</v>
      </c>
      <c r="C107" s="10">
        <f>IFERROR(VLOOKUP(B107,[1]pivots!$R$8:$S$150,2,FALSE),0)</f>
        <v>0</v>
      </c>
      <c r="D107" s="10">
        <f>IFERROR(VLOOKUP(B107,[1]pivots!$R$8:$T$150,3,FALSE),0)</f>
        <v>0</v>
      </c>
      <c r="E107" s="11">
        <f t="shared" si="1"/>
        <v>0</v>
      </c>
    </row>
    <row r="108" spans="1:5" x14ac:dyDescent="0.3">
      <c r="A108" s="8" t="s">
        <v>119</v>
      </c>
      <c r="B108" s="9" t="s">
        <v>122</v>
      </c>
      <c r="C108" s="10">
        <f>IFERROR(VLOOKUP(B108,[1]pivots!$R$8:$S$150,2,FALSE),0)</f>
        <v>0</v>
      </c>
      <c r="D108" s="10">
        <f>IFERROR(VLOOKUP(B108,[1]pivots!$R$8:$T$150,3,FALSE),0)</f>
        <v>0</v>
      </c>
      <c r="E108" s="11">
        <f t="shared" si="1"/>
        <v>0</v>
      </c>
    </row>
    <row r="109" spans="1:5" x14ac:dyDescent="0.3">
      <c r="A109" s="8" t="s">
        <v>119</v>
      </c>
      <c r="B109" s="9" t="s">
        <v>123</v>
      </c>
      <c r="C109" s="10">
        <f>IFERROR(VLOOKUP(B109,[1]pivots!$R$8:$S$150,2,FALSE),0)</f>
        <v>14389458.180000003</v>
      </c>
      <c r="D109" s="10">
        <f>IFERROR(VLOOKUP(B109,[1]pivots!$R$8:$T$150,3,FALSE),0)</f>
        <v>9055129.9300000034</v>
      </c>
      <c r="E109" s="11">
        <f t="shared" si="1"/>
        <v>-5334328.25</v>
      </c>
    </row>
    <row r="110" spans="1:5" x14ac:dyDescent="0.3">
      <c r="A110" s="8" t="s">
        <v>119</v>
      </c>
      <c r="B110" s="9" t="s">
        <v>124</v>
      </c>
      <c r="C110" s="10">
        <f>IFERROR(VLOOKUP(B110,[1]pivots!$R$8:$S$150,2,FALSE),0)</f>
        <v>0</v>
      </c>
      <c r="D110" s="10">
        <f>IFERROR(VLOOKUP(B110,[1]pivots!$R$8:$T$150,3,FALSE),0)</f>
        <v>0</v>
      </c>
      <c r="E110" s="11">
        <f t="shared" si="1"/>
        <v>0</v>
      </c>
    </row>
    <row r="111" spans="1:5" x14ac:dyDescent="0.3">
      <c r="A111" s="8" t="s">
        <v>119</v>
      </c>
      <c r="B111" s="9" t="s">
        <v>125</v>
      </c>
      <c r="C111" s="10">
        <f>IFERROR(VLOOKUP(B111,[1]pivots!$R$8:$S$150,2,FALSE),0)</f>
        <v>0</v>
      </c>
      <c r="D111" s="10">
        <f>IFERROR(VLOOKUP(B111,[1]pivots!$R$8:$T$150,3,FALSE),0)</f>
        <v>0</v>
      </c>
      <c r="E111" s="11">
        <f t="shared" si="1"/>
        <v>0</v>
      </c>
    </row>
    <row r="112" spans="1:5" x14ac:dyDescent="0.3">
      <c r="A112" s="8" t="s">
        <v>119</v>
      </c>
      <c r="B112" s="9" t="s">
        <v>126</v>
      </c>
      <c r="C112" s="10">
        <f>IFERROR(VLOOKUP(B112,[1]pivots!$R$8:$S$150,2,FALSE),0)</f>
        <v>0</v>
      </c>
      <c r="D112" s="10">
        <f>IFERROR(VLOOKUP(B112,[1]pivots!$R$8:$T$150,3,FALSE),0)</f>
        <v>0</v>
      </c>
      <c r="E112" s="11">
        <f t="shared" si="1"/>
        <v>0</v>
      </c>
    </row>
    <row r="113" spans="1:5" x14ac:dyDescent="0.3">
      <c r="A113" s="8" t="s">
        <v>127</v>
      </c>
      <c r="B113" s="9" t="s">
        <v>128</v>
      </c>
      <c r="C113" s="10">
        <f>IFERROR(VLOOKUP(B113,[1]pivots!$R$8:$S$150,2,FALSE),0)</f>
        <v>0</v>
      </c>
      <c r="D113" s="10">
        <f>IFERROR(VLOOKUP(B113,[1]pivots!$R$8:$T$150,3,FALSE),0)</f>
        <v>0</v>
      </c>
      <c r="E113" s="11">
        <f t="shared" si="1"/>
        <v>0</v>
      </c>
    </row>
    <row r="114" spans="1:5" x14ac:dyDescent="0.3">
      <c r="A114" s="8" t="s">
        <v>127</v>
      </c>
      <c r="B114" s="9" t="s">
        <v>129</v>
      </c>
      <c r="C114" s="10">
        <f>IFERROR(VLOOKUP(B114,[1]pivots!$R$8:$S$150,2,FALSE),0)</f>
        <v>209927.27999999997</v>
      </c>
      <c r="D114" s="10">
        <f>IFERROR(VLOOKUP(B114,[1]pivots!$R$8:$T$150,3,FALSE),0)</f>
        <v>62548.11</v>
      </c>
      <c r="E114" s="11">
        <f t="shared" si="1"/>
        <v>-147379.16999999998</v>
      </c>
    </row>
    <row r="115" spans="1:5" x14ac:dyDescent="0.3">
      <c r="A115" s="8" t="s">
        <v>127</v>
      </c>
      <c r="B115" s="9" t="s">
        <v>130</v>
      </c>
      <c r="C115" s="10">
        <f>IFERROR(VLOOKUP(B115,[1]pivots!$R$8:$S$150,2,FALSE),0)</f>
        <v>0</v>
      </c>
      <c r="D115" s="10">
        <f>IFERROR(VLOOKUP(B115,[1]pivots!$R$8:$T$150,3,FALSE),0)</f>
        <v>0</v>
      </c>
      <c r="E115" s="11">
        <f t="shared" si="1"/>
        <v>0</v>
      </c>
    </row>
    <row r="116" spans="1:5" x14ac:dyDescent="0.3">
      <c r="A116" s="8" t="s">
        <v>127</v>
      </c>
      <c r="B116" s="9" t="s">
        <v>131</v>
      </c>
      <c r="C116" s="10">
        <f>IFERROR(VLOOKUP(B116,[1]pivots!$R$8:$S$150,2,FALSE),0)</f>
        <v>49479.39</v>
      </c>
      <c r="D116" s="10">
        <f>IFERROR(VLOOKUP(B116,[1]pivots!$R$8:$T$150,3,FALSE),0)</f>
        <v>139184.26</v>
      </c>
      <c r="E116" s="11">
        <f t="shared" si="1"/>
        <v>89704.87000000001</v>
      </c>
    </row>
    <row r="117" spans="1:5" x14ac:dyDescent="0.3">
      <c r="A117" s="8" t="s">
        <v>127</v>
      </c>
      <c r="B117" s="9" t="s">
        <v>132</v>
      </c>
      <c r="C117" s="10">
        <f>IFERROR(VLOOKUP(B117,[1]pivots!$R$8:$S$150,2,FALSE),0)</f>
        <v>31437.23</v>
      </c>
      <c r="D117" s="10">
        <f>IFERROR(VLOOKUP(B117,[1]pivots!$R$8:$T$150,3,FALSE),0)</f>
        <v>1886.53</v>
      </c>
      <c r="E117" s="11">
        <f t="shared" si="1"/>
        <v>-29550.7</v>
      </c>
    </row>
    <row r="118" spans="1:5" x14ac:dyDescent="0.3">
      <c r="A118" s="8" t="s">
        <v>127</v>
      </c>
      <c r="B118" s="9" t="s">
        <v>133</v>
      </c>
      <c r="C118" s="10">
        <f>IFERROR(VLOOKUP(B118,[1]pivots!$R$8:$S$150,2,FALSE),0)</f>
        <v>0</v>
      </c>
      <c r="D118" s="10">
        <f>IFERROR(VLOOKUP(B118,[1]pivots!$R$8:$T$150,3,FALSE),0)</f>
        <v>0</v>
      </c>
      <c r="E118" s="11">
        <f t="shared" si="1"/>
        <v>0</v>
      </c>
    </row>
    <row r="119" spans="1:5" x14ac:dyDescent="0.3">
      <c r="A119" s="8" t="s">
        <v>127</v>
      </c>
      <c r="B119" s="9" t="s">
        <v>134</v>
      </c>
      <c r="C119" s="10">
        <f>IFERROR(VLOOKUP(B119,[1]pivots!$R$8:$S$150,2,FALSE),0)</f>
        <v>0</v>
      </c>
      <c r="D119" s="10">
        <f>IFERROR(VLOOKUP(B119,[1]pivots!$R$8:$T$150,3,FALSE),0)</f>
        <v>6710.04</v>
      </c>
      <c r="E119" s="11">
        <f t="shared" si="1"/>
        <v>6710.04</v>
      </c>
    </row>
    <row r="120" spans="1:5" x14ac:dyDescent="0.3">
      <c r="A120" s="8" t="s">
        <v>127</v>
      </c>
      <c r="B120" s="9" t="s">
        <v>135</v>
      </c>
      <c r="C120" s="10">
        <f>IFERROR(VLOOKUP(B120,[1]pivots!$R$8:$S$150,2,FALSE),0)</f>
        <v>1186812.2200000004</v>
      </c>
      <c r="D120" s="10">
        <f>IFERROR(VLOOKUP(B120,[1]pivots!$R$8:$T$150,3,FALSE),0)</f>
        <v>1079039.05</v>
      </c>
      <c r="E120" s="11">
        <f t="shared" si="1"/>
        <v>-107773.17000000039</v>
      </c>
    </row>
    <row r="121" spans="1:5" x14ac:dyDescent="0.3">
      <c r="A121" s="8" t="s">
        <v>127</v>
      </c>
      <c r="B121" s="9" t="s">
        <v>136</v>
      </c>
      <c r="C121" s="10">
        <f>IFERROR(VLOOKUP(B121,[1]pivots!$R$8:$S$150,2,FALSE),0)</f>
        <v>0</v>
      </c>
      <c r="D121" s="10">
        <f>IFERROR(VLOOKUP(B121,[1]pivots!$R$8:$T$150,3,FALSE),0)</f>
        <v>0</v>
      </c>
      <c r="E121" s="11">
        <f t="shared" si="1"/>
        <v>0</v>
      </c>
    </row>
    <row r="122" spans="1:5" x14ac:dyDescent="0.3">
      <c r="A122" s="8" t="s">
        <v>127</v>
      </c>
      <c r="B122" s="9" t="s">
        <v>137</v>
      </c>
      <c r="C122" s="10">
        <f>IFERROR(VLOOKUP(B122,[1]pivots!$R$8:$S$150,2,FALSE),0)</f>
        <v>273794.13000000006</v>
      </c>
      <c r="D122" s="10">
        <f>IFERROR(VLOOKUP(B122,[1]pivots!$R$8:$T$150,3,FALSE),0)</f>
        <v>217302.28</v>
      </c>
      <c r="E122" s="11">
        <f t="shared" si="1"/>
        <v>-56491.850000000064</v>
      </c>
    </row>
    <row r="123" spans="1:5" x14ac:dyDescent="0.3">
      <c r="A123" s="8" t="s">
        <v>127</v>
      </c>
      <c r="B123" s="9" t="s">
        <v>138</v>
      </c>
      <c r="C123" s="10">
        <f>IFERROR(VLOOKUP(B123,[1]pivots!$R$8:$S$150,2,FALSE),0)</f>
        <v>153705.51999999999</v>
      </c>
      <c r="D123" s="10">
        <f>IFERROR(VLOOKUP(B123,[1]pivots!$R$8:$T$150,3,FALSE),0)</f>
        <v>81328.23</v>
      </c>
      <c r="E123" s="11">
        <f t="shared" si="1"/>
        <v>-72377.289999999994</v>
      </c>
    </row>
    <row r="124" spans="1:5" x14ac:dyDescent="0.3">
      <c r="A124" s="8" t="s">
        <v>127</v>
      </c>
      <c r="B124" s="9" t="s">
        <v>139</v>
      </c>
      <c r="C124" s="10">
        <f>IFERROR(VLOOKUP(B124,[1]pivots!$R$8:$S$150,2,FALSE),0)</f>
        <v>138459.34999999998</v>
      </c>
      <c r="D124" s="10">
        <f>IFERROR(VLOOKUP(B124,[1]pivots!$R$8:$T$150,3,FALSE),0)</f>
        <v>134508.96000000002</v>
      </c>
      <c r="E124" s="11">
        <f t="shared" si="1"/>
        <v>-3950.3899999999558</v>
      </c>
    </row>
    <row r="125" spans="1:5" x14ac:dyDescent="0.3">
      <c r="A125" s="8" t="s">
        <v>127</v>
      </c>
      <c r="B125" s="9" t="s">
        <v>140</v>
      </c>
      <c r="C125" s="10">
        <f>IFERROR(VLOOKUP(B125,[1]pivots!$R$8:$S$150,2,FALSE),0)</f>
        <v>0</v>
      </c>
      <c r="D125" s="10">
        <f>IFERROR(VLOOKUP(B125,[1]pivots!$R$8:$T$150,3,FALSE),0)</f>
        <v>0</v>
      </c>
      <c r="E125" s="11">
        <f t="shared" si="1"/>
        <v>0</v>
      </c>
    </row>
    <row r="126" spans="1:5" x14ac:dyDescent="0.3">
      <c r="A126" s="8" t="s">
        <v>127</v>
      </c>
      <c r="B126" s="9" t="s">
        <v>141</v>
      </c>
      <c r="C126" s="10">
        <f>IFERROR(VLOOKUP(B126,[1]pivots!$R$8:$S$150,2,FALSE),0)</f>
        <v>0</v>
      </c>
      <c r="D126" s="10">
        <f>IFERROR(VLOOKUP(B126,[1]pivots!$R$8:$T$150,3,FALSE),0)</f>
        <v>0</v>
      </c>
      <c r="E126" s="11">
        <f t="shared" si="1"/>
        <v>0</v>
      </c>
    </row>
    <row r="127" spans="1:5" x14ac:dyDescent="0.3">
      <c r="A127" s="8" t="s">
        <v>127</v>
      </c>
      <c r="B127" s="9" t="s">
        <v>142</v>
      </c>
      <c r="C127" s="10">
        <f>IFERROR(VLOOKUP(B127,[1]pivots!$R$8:$S$150,2,FALSE),0)</f>
        <v>0</v>
      </c>
      <c r="D127" s="10">
        <f>IFERROR(VLOOKUP(B127,[1]pivots!$R$8:$T$150,3,FALSE),0)</f>
        <v>0</v>
      </c>
      <c r="E127" s="11">
        <f t="shared" si="1"/>
        <v>0</v>
      </c>
    </row>
    <row r="128" spans="1:5" x14ac:dyDescent="0.3">
      <c r="A128" s="8" t="s">
        <v>127</v>
      </c>
      <c r="B128" s="9" t="s">
        <v>143</v>
      </c>
      <c r="C128" s="10">
        <f>IFERROR(VLOOKUP(B128,[1]pivots!$R$8:$S$150,2,FALSE),0)</f>
        <v>212857.74000000002</v>
      </c>
      <c r="D128" s="10">
        <f>IFERROR(VLOOKUP(B128,[1]pivots!$R$8:$T$150,3,FALSE),0)</f>
        <v>330052.44</v>
      </c>
      <c r="E128" s="11">
        <f t="shared" si="1"/>
        <v>117194.69999999998</v>
      </c>
    </row>
    <row r="129" spans="1:5" x14ac:dyDescent="0.3">
      <c r="A129" s="8" t="s">
        <v>144</v>
      </c>
      <c r="B129" s="9" t="s">
        <v>145</v>
      </c>
      <c r="C129" s="10">
        <f>IFERROR(VLOOKUP(B129,[1]pivots!$R$8:$S$150,2,FALSE),0)</f>
        <v>0</v>
      </c>
      <c r="D129" s="10">
        <f>IFERROR(VLOOKUP(B129,[1]pivots!$R$8:$T$150,3,FALSE),0)</f>
        <v>0</v>
      </c>
      <c r="E129" s="11">
        <f t="shared" si="1"/>
        <v>0</v>
      </c>
    </row>
    <row r="130" spans="1:5" x14ac:dyDescent="0.3">
      <c r="A130" s="8" t="s">
        <v>144</v>
      </c>
      <c r="B130" s="9" t="s">
        <v>146</v>
      </c>
      <c r="C130" s="10">
        <f>IFERROR(VLOOKUP(B130,[1]pivots!$R$8:$S$150,2,FALSE),0)</f>
        <v>51647.08</v>
      </c>
      <c r="D130" s="10">
        <f>IFERROR(VLOOKUP(B130,[1]pivots!$R$8:$T$150,3,FALSE),0)</f>
        <v>122178.45</v>
      </c>
      <c r="E130" s="11">
        <f t="shared" si="1"/>
        <v>70531.37</v>
      </c>
    </row>
    <row r="131" spans="1:5" x14ac:dyDescent="0.3">
      <c r="A131" s="8" t="s">
        <v>144</v>
      </c>
      <c r="B131" s="9" t="s">
        <v>147</v>
      </c>
      <c r="C131" s="10">
        <f>IFERROR(VLOOKUP(B131,[1]pivots!$R$8:$S$150,2,FALSE),0)</f>
        <v>331197.75000000006</v>
      </c>
      <c r="D131" s="10">
        <f>IFERROR(VLOOKUP(B131,[1]pivots!$R$8:$T$150,3,FALSE),0)</f>
        <v>182176.45</v>
      </c>
      <c r="E131" s="11">
        <f t="shared" si="1"/>
        <v>-149021.30000000005</v>
      </c>
    </row>
    <row r="132" spans="1:5" x14ac:dyDescent="0.3">
      <c r="A132" s="8" t="s">
        <v>144</v>
      </c>
      <c r="B132" s="9" t="s">
        <v>148</v>
      </c>
      <c r="C132" s="10">
        <f>IFERROR(VLOOKUP(B132,[1]pivots!$R$8:$S$150,2,FALSE),0)</f>
        <v>611064.59</v>
      </c>
      <c r="D132" s="10">
        <f>IFERROR(VLOOKUP(B132,[1]pivots!$R$8:$T$150,3,FALSE),0)</f>
        <v>487380.39999999997</v>
      </c>
      <c r="E132" s="11">
        <f t="shared" ref="E132:E195" si="2">D132-C132</f>
        <v>-123684.19</v>
      </c>
    </row>
    <row r="133" spans="1:5" x14ac:dyDescent="0.3">
      <c r="A133" s="8" t="s">
        <v>149</v>
      </c>
      <c r="B133" s="9" t="s">
        <v>150</v>
      </c>
      <c r="C133" s="10">
        <f>IFERROR(VLOOKUP(B133,[1]pivots!$R$8:$S$150,2,FALSE),0)</f>
        <v>0</v>
      </c>
      <c r="D133" s="10">
        <f>IFERROR(VLOOKUP(B133,[1]pivots!$R$8:$T$150,3,FALSE),0)</f>
        <v>0</v>
      </c>
      <c r="E133" s="11">
        <f t="shared" si="2"/>
        <v>0</v>
      </c>
    </row>
    <row r="134" spans="1:5" x14ac:dyDescent="0.3">
      <c r="A134" s="8" t="s">
        <v>149</v>
      </c>
      <c r="B134" s="9" t="s">
        <v>151</v>
      </c>
      <c r="C134" s="10">
        <f>IFERROR(VLOOKUP(B134,[1]pivots!$R$8:$S$150,2,FALSE),0)</f>
        <v>413966.4</v>
      </c>
      <c r="D134" s="10">
        <f>IFERROR(VLOOKUP(B134,[1]pivots!$R$8:$T$150,3,FALSE),0)</f>
        <v>457185.85</v>
      </c>
      <c r="E134" s="11">
        <f t="shared" si="2"/>
        <v>43219.449999999953</v>
      </c>
    </row>
    <row r="135" spans="1:5" x14ac:dyDescent="0.3">
      <c r="A135" s="8" t="s">
        <v>152</v>
      </c>
      <c r="B135" s="9" t="s">
        <v>153</v>
      </c>
      <c r="C135" s="10">
        <f>IFERROR(VLOOKUP(B135,[1]pivots!$R$8:$S$150,2,FALSE),0)</f>
        <v>1027719.7199999997</v>
      </c>
      <c r="D135" s="10">
        <f>IFERROR(VLOOKUP(B135,[1]pivots!$R$8:$T$150,3,FALSE),0)</f>
        <v>1809358.0299999996</v>
      </c>
      <c r="E135" s="11">
        <f t="shared" si="2"/>
        <v>781638.30999999982</v>
      </c>
    </row>
    <row r="136" spans="1:5" x14ac:dyDescent="0.3">
      <c r="A136" s="8" t="s">
        <v>154</v>
      </c>
      <c r="B136" s="9" t="s">
        <v>154</v>
      </c>
      <c r="C136" s="10">
        <f>IFERROR(VLOOKUP(B136,[1]pivots!$R$8:$S$150,2,FALSE),0)</f>
        <v>0</v>
      </c>
      <c r="D136" s="10">
        <f>IFERROR(VLOOKUP(B136,[1]pivots!$R$8:$T$150,3,FALSE),0)</f>
        <v>0</v>
      </c>
      <c r="E136" s="11">
        <f t="shared" si="2"/>
        <v>0</v>
      </c>
    </row>
    <row r="137" spans="1:5" x14ac:dyDescent="0.3">
      <c r="A137" s="8" t="s">
        <v>155</v>
      </c>
      <c r="B137" s="9" t="s">
        <v>156</v>
      </c>
      <c r="C137" s="10">
        <f>IFERROR(VLOOKUP(B137,[1]pivots!$R$8:$S$150,2,FALSE),0)</f>
        <v>0</v>
      </c>
      <c r="D137" s="10">
        <f>IFERROR(VLOOKUP(B137,[1]pivots!$R$8:$T$150,3,FALSE),0)</f>
        <v>0</v>
      </c>
      <c r="E137" s="11">
        <f t="shared" si="2"/>
        <v>0</v>
      </c>
    </row>
    <row r="138" spans="1:5" x14ac:dyDescent="0.3">
      <c r="A138" s="8" t="s">
        <v>155</v>
      </c>
      <c r="B138" s="9" t="s">
        <v>157</v>
      </c>
      <c r="C138" s="10">
        <f>IFERROR(VLOOKUP(B138,[1]pivots!$R$8:$S$150,2,FALSE),0)</f>
        <v>0</v>
      </c>
      <c r="D138" s="10">
        <f>IFERROR(VLOOKUP(B138,[1]pivots!$R$8:$T$150,3,FALSE),0)</f>
        <v>56140.65</v>
      </c>
      <c r="E138" s="11">
        <f t="shared" si="2"/>
        <v>56140.65</v>
      </c>
    </row>
    <row r="139" spans="1:5" x14ac:dyDescent="0.3">
      <c r="A139" s="8" t="s">
        <v>155</v>
      </c>
      <c r="B139" s="9" t="s">
        <v>158</v>
      </c>
      <c r="C139" s="10">
        <f>IFERROR(VLOOKUP(B139,[1]pivots!$R$8:$S$150,2,FALSE),0)</f>
        <v>0</v>
      </c>
      <c r="D139" s="10">
        <f>IFERROR(VLOOKUP(B139,[1]pivots!$R$8:$T$150,3,FALSE),0)</f>
        <v>0</v>
      </c>
      <c r="E139" s="11">
        <f t="shared" si="2"/>
        <v>0</v>
      </c>
    </row>
    <row r="140" spans="1:5" x14ac:dyDescent="0.3">
      <c r="A140" s="8" t="s">
        <v>155</v>
      </c>
      <c r="B140" s="9" t="s">
        <v>159</v>
      </c>
      <c r="C140" s="10">
        <f>IFERROR(VLOOKUP(B140,[1]pivots!$R$8:$S$150,2,FALSE),0)</f>
        <v>0</v>
      </c>
      <c r="D140" s="10">
        <f>IFERROR(VLOOKUP(B140,[1]pivots!$R$8:$T$150,3,FALSE),0)</f>
        <v>0</v>
      </c>
      <c r="E140" s="11">
        <f t="shared" si="2"/>
        <v>0</v>
      </c>
    </row>
    <row r="141" spans="1:5" x14ac:dyDescent="0.3">
      <c r="A141" s="8" t="s">
        <v>155</v>
      </c>
      <c r="B141" s="9" t="s">
        <v>160</v>
      </c>
      <c r="C141" s="10">
        <f>IFERROR(VLOOKUP(B141,[1]pivots!$R$8:$S$150,2,FALSE),0)</f>
        <v>0</v>
      </c>
      <c r="D141" s="10">
        <f>IFERROR(VLOOKUP(B141,[1]pivots!$R$8:$T$150,3,FALSE),0)</f>
        <v>0</v>
      </c>
      <c r="E141" s="11">
        <f t="shared" si="2"/>
        <v>0</v>
      </c>
    </row>
    <row r="142" spans="1:5" x14ac:dyDescent="0.3">
      <c r="A142" s="8" t="s">
        <v>155</v>
      </c>
      <c r="B142" s="9" t="s">
        <v>161</v>
      </c>
      <c r="C142" s="10">
        <f>IFERROR(VLOOKUP(B142,[1]pivots!$R$8:$S$150,2,FALSE),0)</f>
        <v>1326350.76</v>
      </c>
      <c r="D142" s="10">
        <f>IFERROR(VLOOKUP(B142,[1]pivots!$R$8:$T$150,3,FALSE),0)</f>
        <v>1423638.3400000003</v>
      </c>
      <c r="E142" s="11">
        <f t="shared" si="2"/>
        <v>97287.580000000307</v>
      </c>
    </row>
    <row r="143" spans="1:5" x14ac:dyDescent="0.3">
      <c r="A143" s="8" t="s">
        <v>155</v>
      </c>
      <c r="B143" s="9" t="s">
        <v>162</v>
      </c>
      <c r="C143" s="10">
        <f>IFERROR(VLOOKUP(B143,[1]pivots!$R$8:$S$150,2,FALSE),0)</f>
        <v>0</v>
      </c>
      <c r="D143" s="10">
        <f>IFERROR(VLOOKUP(B143,[1]pivots!$R$8:$T$150,3,FALSE),0)</f>
        <v>0</v>
      </c>
      <c r="E143" s="11">
        <f t="shared" si="2"/>
        <v>0</v>
      </c>
    </row>
    <row r="144" spans="1:5" x14ac:dyDescent="0.3">
      <c r="A144" s="8" t="s">
        <v>155</v>
      </c>
      <c r="B144" s="9" t="s">
        <v>163</v>
      </c>
      <c r="C144" s="10">
        <f>IFERROR(VLOOKUP(B144,[1]pivots!$R$8:$S$150,2,FALSE),0)</f>
        <v>0</v>
      </c>
      <c r="D144" s="10">
        <f>IFERROR(VLOOKUP(B144,[1]pivots!$R$8:$T$150,3,FALSE),0)</f>
        <v>0</v>
      </c>
      <c r="E144" s="11">
        <f t="shared" si="2"/>
        <v>0</v>
      </c>
    </row>
    <row r="145" spans="1:5" x14ac:dyDescent="0.3">
      <c r="A145" s="8" t="s">
        <v>155</v>
      </c>
      <c r="B145" s="9" t="s">
        <v>164</v>
      </c>
      <c r="C145" s="10">
        <f>IFERROR(VLOOKUP(B145,[1]pivots!$R$8:$S$150,2,FALSE),0)</f>
        <v>0</v>
      </c>
      <c r="D145" s="10">
        <f>IFERROR(VLOOKUP(B145,[1]pivots!$R$8:$T$150,3,FALSE),0)</f>
        <v>0</v>
      </c>
      <c r="E145" s="11">
        <f t="shared" si="2"/>
        <v>0</v>
      </c>
    </row>
    <row r="146" spans="1:5" x14ac:dyDescent="0.3">
      <c r="A146" s="8" t="s">
        <v>155</v>
      </c>
      <c r="B146" s="9" t="s">
        <v>165</v>
      </c>
      <c r="C146" s="10">
        <f>IFERROR(VLOOKUP(B146,[1]pivots!$R$8:$S$150,2,FALSE),0)</f>
        <v>1789.41</v>
      </c>
      <c r="D146" s="10">
        <f>IFERROR(VLOOKUP(B146,[1]pivots!$R$8:$T$150,3,FALSE),0)</f>
        <v>10285.529999999999</v>
      </c>
      <c r="E146" s="11">
        <f t="shared" si="2"/>
        <v>8496.119999999999</v>
      </c>
    </row>
    <row r="147" spans="1:5" x14ac:dyDescent="0.3">
      <c r="A147" s="8" t="s">
        <v>155</v>
      </c>
      <c r="B147" s="9" t="s">
        <v>166</v>
      </c>
      <c r="C147" s="10">
        <f>IFERROR(VLOOKUP(B147,[1]pivots!$R$8:$S$150,2,FALSE),0)</f>
        <v>951.59</v>
      </c>
      <c r="D147" s="10">
        <f>IFERROR(VLOOKUP(B147,[1]pivots!$R$8:$T$150,3,FALSE),0)</f>
        <v>739.74</v>
      </c>
      <c r="E147" s="11">
        <f t="shared" si="2"/>
        <v>-211.85000000000002</v>
      </c>
    </row>
    <row r="148" spans="1:5" x14ac:dyDescent="0.3">
      <c r="A148" s="8" t="s">
        <v>155</v>
      </c>
      <c r="B148" s="9" t="s">
        <v>167</v>
      </c>
      <c r="C148" s="10">
        <f>IFERROR(VLOOKUP(B148,[1]pivots!$R$8:$S$150,2,FALSE),0)</f>
        <v>0</v>
      </c>
      <c r="D148" s="10">
        <f>IFERROR(VLOOKUP(B148,[1]pivots!$R$8:$T$150,3,FALSE),0)</f>
        <v>0</v>
      </c>
      <c r="E148" s="11">
        <f t="shared" si="2"/>
        <v>0</v>
      </c>
    </row>
    <row r="149" spans="1:5" x14ac:dyDescent="0.3">
      <c r="A149" s="8" t="s">
        <v>155</v>
      </c>
      <c r="B149" s="9" t="s">
        <v>168</v>
      </c>
      <c r="C149" s="10">
        <f>IFERROR(VLOOKUP(B149,[1]pivots!$R$8:$S$150,2,FALSE),0)</f>
        <v>808365.31</v>
      </c>
      <c r="D149" s="10">
        <f>IFERROR(VLOOKUP(B149,[1]pivots!$R$8:$T$150,3,FALSE),0)</f>
        <v>823683.32000000007</v>
      </c>
      <c r="E149" s="11">
        <f t="shared" si="2"/>
        <v>15318.010000000009</v>
      </c>
    </row>
    <row r="150" spans="1:5" x14ac:dyDescent="0.3">
      <c r="A150" s="8" t="s">
        <v>155</v>
      </c>
      <c r="B150" s="9" t="s">
        <v>169</v>
      </c>
      <c r="C150" s="10">
        <f>IFERROR(VLOOKUP(B150,[1]pivots!$R$8:$S$150,2,FALSE),0)</f>
        <v>0</v>
      </c>
      <c r="D150" s="10">
        <f>IFERROR(VLOOKUP(B150,[1]pivots!$R$8:$T$150,3,FALSE),0)</f>
        <v>0</v>
      </c>
      <c r="E150" s="11">
        <f t="shared" si="2"/>
        <v>0</v>
      </c>
    </row>
    <row r="151" spans="1:5" x14ac:dyDescent="0.3">
      <c r="A151" s="8" t="s">
        <v>155</v>
      </c>
      <c r="B151" s="9" t="s">
        <v>170</v>
      </c>
      <c r="C151" s="10">
        <f>IFERROR(VLOOKUP(B151,[1]pivots!$R$8:$S$150,2,FALSE),0)</f>
        <v>6951.43</v>
      </c>
      <c r="D151" s="10">
        <f>IFERROR(VLOOKUP(B151,[1]pivots!$R$8:$T$150,3,FALSE),0)</f>
        <v>0</v>
      </c>
      <c r="E151" s="11">
        <f t="shared" si="2"/>
        <v>-6951.43</v>
      </c>
    </row>
    <row r="152" spans="1:5" x14ac:dyDescent="0.3">
      <c r="A152" s="8" t="s">
        <v>155</v>
      </c>
      <c r="B152" s="9" t="s">
        <v>171</v>
      </c>
      <c r="C152" s="10">
        <f>IFERROR(VLOOKUP(B152,[1]pivots!$R$8:$S$150,2,FALSE),0)</f>
        <v>586950.72</v>
      </c>
      <c r="D152" s="10">
        <f>IFERROR(VLOOKUP(B152,[1]pivots!$R$8:$T$150,3,FALSE),0)</f>
        <v>492668.69</v>
      </c>
      <c r="E152" s="11">
        <f t="shared" si="2"/>
        <v>-94282.02999999997</v>
      </c>
    </row>
    <row r="153" spans="1:5" x14ac:dyDescent="0.3">
      <c r="A153" s="8" t="s">
        <v>155</v>
      </c>
      <c r="B153" s="9" t="s">
        <v>172</v>
      </c>
      <c r="C153" s="10">
        <f>IFERROR(VLOOKUP(B153,[1]pivots!$R$8:$S$150,2,FALSE),0)</f>
        <v>0</v>
      </c>
      <c r="D153" s="10">
        <f>IFERROR(VLOOKUP(B153,[1]pivots!$R$8:$T$150,3,FALSE),0)</f>
        <v>0</v>
      </c>
      <c r="E153" s="11">
        <f t="shared" si="2"/>
        <v>0</v>
      </c>
    </row>
    <row r="154" spans="1:5" x14ac:dyDescent="0.3">
      <c r="A154" s="8" t="s">
        <v>155</v>
      </c>
      <c r="B154" s="9" t="s">
        <v>173</v>
      </c>
      <c r="C154" s="10">
        <f>IFERROR(VLOOKUP(B154,[1]pivots!$R$8:$S$150,2,FALSE),0)</f>
        <v>647696.44999999995</v>
      </c>
      <c r="D154" s="10">
        <f>IFERROR(VLOOKUP(B154,[1]pivots!$R$8:$T$150,3,FALSE),0)</f>
        <v>374380.75999999989</v>
      </c>
      <c r="E154" s="11">
        <f t="shared" si="2"/>
        <v>-273315.69000000006</v>
      </c>
    </row>
    <row r="155" spans="1:5" x14ac:dyDescent="0.3">
      <c r="A155" s="8" t="s">
        <v>155</v>
      </c>
      <c r="B155" s="9" t="s">
        <v>174</v>
      </c>
      <c r="C155" s="10">
        <f>IFERROR(VLOOKUP(B155,[1]pivots!$R$8:$S$150,2,FALSE),0)</f>
        <v>0</v>
      </c>
      <c r="D155" s="10">
        <f>IFERROR(VLOOKUP(B155,[1]pivots!$R$8:$T$150,3,FALSE),0)</f>
        <v>0</v>
      </c>
      <c r="E155" s="11">
        <f t="shared" si="2"/>
        <v>0</v>
      </c>
    </row>
    <row r="156" spans="1:5" x14ac:dyDescent="0.3">
      <c r="A156" s="8" t="s">
        <v>155</v>
      </c>
      <c r="B156" s="9" t="s">
        <v>175</v>
      </c>
      <c r="C156" s="10">
        <f>IFERROR(VLOOKUP(B156,[1]pivots!$R$8:$S$150,2,FALSE),0)</f>
        <v>56460.880000000005</v>
      </c>
      <c r="D156" s="10">
        <f>IFERROR(VLOOKUP(B156,[1]pivots!$R$8:$T$150,3,FALSE),0)</f>
        <v>103293.48999999999</v>
      </c>
      <c r="E156" s="11">
        <f t="shared" si="2"/>
        <v>46832.609999999986</v>
      </c>
    </row>
    <row r="157" spans="1:5" x14ac:dyDescent="0.3">
      <c r="A157" s="8" t="s">
        <v>155</v>
      </c>
      <c r="B157" s="9" t="s">
        <v>176</v>
      </c>
      <c r="C157" s="10">
        <f>IFERROR(VLOOKUP(B157,[1]pivots!$R$8:$S$150,2,FALSE),0)</f>
        <v>0</v>
      </c>
      <c r="D157" s="10">
        <f>IFERROR(VLOOKUP(B157,[1]pivots!$R$8:$T$150,3,FALSE),0)</f>
        <v>0</v>
      </c>
      <c r="E157" s="11">
        <f t="shared" si="2"/>
        <v>0</v>
      </c>
    </row>
    <row r="158" spans="1:5" x14ac:dyDescent="0.3">
      <c r="A158" s="8" t="s">
        <v>155</v>
      </c>
      <c r="B158" s="9" t="s">
        <v>177</v>
      </c>
      <c r="C158" s="10">
        <f>IFERROR(VLOOKUP(B158,[1]pivots!$R$8:$S$150,2,FALSE),0)</f>
        <v>0</v>
      </c>
      <c r="D158" s="10">
        <f>IFERROR(VLOOKUP(B158,[1]pivots!$R$8:$T$150,3,FALSE),0)</f>
        <v>0</v>
      </c>
      <c r="E158" s="11">
        <f t="shared" si="2"/>
        <v>0</v>
      </c>
    </row>
    <row r="159" spans="1:5" x14ac:dyDescent="0.3">
      <c r="A159" s="8" t="s">
        <v>155</v>
      </c>
      <c r="B159" s="9" t="s">
        <v>178</v>
      </c>
      <c r="C159" s="10">
        <f>IFERROR(VLOOKUP(B159,[1]pivots!$R$8:$S$150,2,FALSE),0)</f>
        <v>6741.58</v>
      </c>
      <c r="D159" s="10">
        <f>IFERROR(VLOOKUP(B159,[1]pivots!$R$8:$T$150,3,FALSE),0)</f>
        <v>28695.050000000003</v>
      </c>
      <c r="E159" s="11">
        <f t="shared" si="2"/>
        <v>21953.47</v>
      </c>
    </row>
    <row r="160" spans="1:5" x14ac:dyDescent="0.3">
      <c r="A160" s="8" t="s">
        <v>155</v>
      </c>
      <c r="B160" s="9" t="s">
        <v>179</v>
      </c>
      <c r="C160" s="10">
        <f>IFERROR(VLOOKUP(B160,[1]pivots!$R$8:$S$150,2,FALSE),0)</f>
        <v>0</v>
      </c>
      <c r="D160" s="10">
        <f>IFERROR(VLOOKUP(B160,[1]pivots!$R$8:$T$150,3,FALSE),0)</f>
        <v>0</v>
      </c>
      <c r="E160" s="11">
        <f t="shared" si="2"/>
        <v>0</v>
      </c>
    </row>
    <row r="161" spans="1:5" x14ac:dyDescent="0.3">
      <c r="A161" s="8" t="s">
        <v>155</v>
      </c>
      <c r="B161" s="9" t="s">
        <v>180</v>
      </c>
      <c r="C161" s="10">
        <f>IFERROR(VLOOKUP(B161,[1]pivots!$R$8:$S$150,2,FALSE),0)</f>
        <v>8507961.5399999991</v>
      </c>
      <c r="D161" s="10">
        <f>IFERROR(VLOOKUP(B161,[1]pivots!$R$8:$T$150,3,FALSE),0)</f>
        <v>3632736.46</v>
      </c>
      <c r="E161" s="11">
        <f t="shared" si="2"/>
        <v>-4875225.0799999991</v>
      </c>
    </row>
    <row r="162" spans="1:5" x14ac:dyDescent="0.3">
      <c r="A162" s="8" t="s">
        <v>155</v>
      </c>
      <c r="B162" s="9" t="s">
        <v>181</v>
      </c>
      <c r="C162" s="10">
        <f>IFERROR(VLOOKUP(B162,[1]pivots!$R$8:$S$150,2,FALSE),0)</f>
        <v>0</v>
      </c>
      <c r="D162" s="10">
        <f>IFERROR(VLOOKUP(B162,[1]pivots!$R$8:$T$150,3,FALSE),0)</f>
        <v>0</v>
      </c>
      <c r="E162" s="11">
        <f t="shared" si="2"/>
        <v>0</v>
      </c>
    </row>
    <row r="163" spans="1:5" x14ac:dyDescent="0.3">
      <c r="A163" s="8" t="s">
        <v>155</v>
      </c>
      <c r="B163" s="9" t="s">
        <v>182</v>
      </c>
      <c r="C163" s="10">
        <f>IFERROR(VLOOKUP(B163,[1]pivots!$R$8:$S$150,2,FALSE),0)</f>
        <v>0</v>
      </c>
      <c r="D163" s="10">
        <f>IFERROR(VLOOKUP(B163,[1]pivots!$R$8:$T$150,3,FALSE),0)</f>
        <v>0</v>
      </c>
      <c r="E163" s="11">
        <f t="shared" si="2"/>
        <v>0</v>
      </c>
    </row>
    <row r="164" spans="1:5" x14ac:dyDescent="0.3">
      <c r="A164" s="8" t="s">
        <v>155</v>
      </c>
      <c r="B164" s="9" t="s">
        <v>183</v>
      </c>
      <c r="C164" s="10">
        <f>IFERROR(VLOOKUP(B164,[1]pivots!$R$8:$S$150,2,FALSE),0)</f>
        <v>0</v>
      </c>
      <c r="D164" s="10">
        <f>IFERROR(VLOOKUP(B164,[1]pivots!$R$8:$T$150,3,FALSE),0)</f>
        <v>0</v>
      </c>
      <c r="E164" s="11">
        <f t="shared" si="2"/>
        <v>0</v>
      </c>
    </row>
    <row r="165" spans="1:5" x14ac:dyDescent="0.3">
      <c r="A165" s="8" t="s">
        <v>155</v>
      </c>
      <c r="B165" s="9" t="s">
        <v>184</v>
      </c>
      <c r="C165" s="10">
        <f>IFERROR(VLOOKUP(B165,[1]pivots!$R$8:$S$150,2,FALSE),0)</f>
        <v>30946</v>
      </c>
      <c r="D165" s="10">
        <f>IFERROR(VLOOKUP(B165,[1]pivots!$R$8:$T$150,3,FALSE),0)</f>
        <v>118454.88999999998</v>
      </c>
      <c r="E165" s="11">
        <f t="shared" si="2"/>
        <v>87508.889999999985</v>
      </c>
    </row>
    <row r="166" spans="1:5" x14ac:dyDescent="0.3">
      <c r="A166" s="8" t="s">
        <v>155</v>
      </c>
      <c r="B166" s="9" t="s">
        <v>185</v>
      </c>
      <c r="C166" s="10">
        <f>IFERROR(VLOOKUP(B166,[1]pivots!$R$8:$S$150,2,FALSE),0)</f>
        <v>37124.090000000004</v>
      </c>
      <c r="D166" s="10">
        <f>IFERROR(VLOOKUP(B166,[1]pivots!$R$8:$T$150,3,FALSE),0)</f>
        <v>21024.93</v>
      </c>
      <c r="E166" s="11">
        <f t="shared" si="2"/>
        <v>-16099.160000000003</v>
      </c>
    </row>
    <row r="167" spans="1:5" x14ac:dyDescent="0.3">
      <c r="A167" s="8" t="s">
        <v>155</v>
      </c>
      <c r="B167" s="9" t="s">
        <v>186</v>
      </c>
      <c r="C167" s="10">
        <f>IFERROR(VLOOKUP(B167,[1]pivots!$R$8:$S$150,2,FALSE),0)</f>
        <v>0</v>
      </c>
      <c r="D167" s="10">
        <f>IFERROR(VLOOKUP(B167,[1]pivots!$R$8:$T$150,3,FALSE),0)</f>
        <v>0</v>
      </c>
      <c r="E167" s="11">
        <f t="shared" si="2"/>
        <v>0</v>
      </c>
    </row>
    <row r="168" spans="1:5" x14ac:dyDescent="0.3">
      <c r="A168" s="8" t="s">
        <v>155</v>
      </c>
      <c r="B168" s="9" t="s">
        <v>187</v>
      </c>
      <c r="C168" s="10">
        <f>IFERROR(VLOOKUP(B168,[1]pivots!$R$8:$S$150,2,FALSE),0)</f>
        <v>0</v>
      </c>
      <c r="D168" s="10">
        <f>IFERROR(VLOOKUP(B168,[1]pivots!$R$8:$T$150,3,FALSE),0)</f>
        <v>0</v>
      </c>
      <c r="E168" s="11">
        <f t="shared" si="2"/>
        <v>0</v>
      </c>
    </row>
    <row r="169" spans="1:5" x14ac:dyDescent="0.3">
      <c r="A169" s="8" t="s">
        <v>155</v>
      </c>
      <c r="B169" s="9" t="s">
        <v>188</v>
      </c>
      <c r="C169" s="10">
        <f>IFERROR(VLOOKUP(B169,[1]pivots!$R$8:$S$150,2,FALSE),0)</f>
        <v>1087.3699999999999</v>
      </c>
      <c r="D169" s="10">
        <f>IFERROR(VLOOKUP(B169,[1]pivots!$R$8:$T$150,3,FALSE),0)</f>
        <v>1184.69</v>
      </c>
      <c r="E169" s="11">
        <f t="shared" si="2"/>
        <v>97.320000000000164</v>
      </c>
    </row>
    <row r="170" spans="1:5" x14ac:dyDescent="0.3">
      <c r="A170" s="8" t="s">
        <v>189</v>
      </c>
      <c r="B170" s="9" t="s">
        <v>190</v>
      </c>
      <c r="C170" s="10">
        <f>IFERROR(VLOOKUP(B170,[1]pivots!$R$8:$S$150,2,FALSE),0)</f>
        <v>0</v>
      </c>
      <c r="D170" s="10">
        <f>IFERROR(VLOOKUP(B170,[1]pivots!$R$8:$T$150,3,FALSE),0)</f>
        <v>0</v>
      </c>
      <c r="E170" s="11">
        <f t="shared" si="2"/>
        <v>0</v>
      </c>
    </row>
    <row r="171" spans="1:5" x14ac:dyDescent="0.3">
      <c r="A171" s="8" t="s">
        <v>189</v>
      </c>
      <c r="B171" s="9" t="s">
        <v>191</v>
      </c>
      <c r="C171" s="10">
        <f>IFERROR(VLOOKUP(B171,[1]pivots!$R$8:$S$150,2,FALSE),0)</f>
        <v>0</v>
      </c>
      <c r="D171" s="10">
        <f>IFERROR(VLOOKUP(B171,[1]pivots!$R$8:$T$150,3,FALSE),0)</f>
        <v>0</v>
      </c>
      <c r="E171" s="11">
        <f t="shared" si="2"/>
        <v>0</v>
      </c>
    </row>
    <row r="172" spans="1:5" x14ac:dyDescent="0.3">
      <c r="A172" s="8" t="s">
        <v>189</v>
      </c>
      <c r="B172" s="9" t="s">
        <v>192</v>
      </c>
      <c r="C172" s="10">
        <f>IFERROR(VLOOKUP(B172,[1]pivots!$R$8:$S$150,2,FALSE),0)</f>
        <v>0</v>
      </c>
      <c r="D172" s="10">
        <f>IFERROR(VLOOKUP(B172,[1]pivots!$R$8:$T$150,3,FALSE),0)</f>
        <v>0</v>
      </c>
      <c r="E172" s="11">
        <f t="shared" si="2"/>
        <v>0</v>
      </c>
    </row>
    <row r="173" spans="1:5" x14ac:dyDescent="0.3">
      <c r="A173" s="8" t="s">
        <v>189</v>
      </c>
      <c r="B173" s="9" t="s">
        <v>193</v>
      </c>
      <c r="C173" s="10">
        <f>IFERROR(VLOOKUP(B173,[1]pivots!$R$8:$S$150,2,FALSE),0)</f>
        <v>0</v>
      </c>
      <c r="D173" s="10">
        <f>IFERROR(VLOOKUP(B173,[1]pivots!$R$8:$T$150,3,FALSE),0)</f>
        <v>0</v>
      </c>
      <c r="E173" s="11">
        <f t="shared" si="2"/>
        <v>0</v>
      </c>
    </row>
    <row r="174" spans="1:5" x14ac:dyDescent="0.3">
      <c r="A174" s="8" t="s">
        <v>189</v>
      </c>
      <c r="B174" s="9" t="s">
        <v>194</v>
      </c>
      <c r="C174" s="10">
        <f>IFERROR(VLOOKUP(B174,[1]pivots!$R$8:$S$150,2,FALSE),0)</f>
        <v>4377921.4400000004</v>
      </c>
      <c r="D174" s="10">
        <f>IFERROR(VLOOKUP(B174,[1]pivots!$R$8:$T$150,3,FALSE),0)</f>
        <v>4205955.92</v>
      </c>
      <c r="E174" s="11">
        <f t="shared" si="2"/>
        <v>-171965.52000000048</v>
      </c>
    </row>
    <row r="175" spans="1:5" x14ac:dyDescent="0.3">
      <c r="A175" s="8" t="s">
        <v>189</v>
      </c>
      <c r="B175" s="9" t="s">
        <v>195</v>
      </c>
      <c r="C175" s="10">
        <f>IFERROR(VLOOKUP(B175,[1]pivots!$R$8:$S$150,2,FALSE),0)</f>
        <v>0</v>
      </c>
      <c r="D175" s="10">
        <f>IFERROR(VLOOKUP(B175,[1]pivots!$R$8:$T$150,3,FALSE),0)</f>
        <v>0</v>
      </c>
      <c r="E175" s="11">
        <f t="shared" si="2"/>
        <v>0</v>
      </c>
    </row>
    <row r="176" spans="1:5" x14ac:dyDescent="0.3">
      <c r="A176" s="8" t="s">
        <v>189</v>
      </c>
      <c r="B176" s="9" t="s">
        <v>196</v>
      </c>
      <c r="C176" s="10">
        <f>IFERROR(VLOOKUP(B176,[1]pivots!$R$8:$S$150,2,FALSE),0)</f>
        <v>142756.00000000003</v>
      </c>
      <c r="D176" s="10">
        <f>IFERROR(VLOOKUP(B176,[1]pivots!$R$8:$T$150,3,FALSE),0)</f>
        <v>28104.989999999998</v>
      </c>
      <c r="E176" s="11">
        <f t="shared" si="2"/>
        <v>-114651.01000000004</v>
      </c>
    </row>
    <row r="177" spans="1:5" x14ac:dyDescent="0.3">
      <c r="A177" s="8" t="s">
        <v>189</v>
      </c>
      <c r="B177" s="9" t="s">
        <v>197</v>
      </c>
      <c r="C177" s="10">
        <f>IFERROR(VLOOKUP(B177,[1]pivots!$R$8:$S$150,2,FALSE),0)</f>
        <v>12454.68</v>
      </c>
      <c r="D177" s="10">
        <f>IFERROR(VLOOKUP(B177,[1]pivots!$R$8:$T$150,3,FALSE),0)</f>
        <v>176420.02</v>
      </c>
      <c r="E177" s="11">
        <f t="shared" si="2"/>
        <v>163965.34</v>
      </c>
    </row>
    <row r="178" spans="1:5" x14ac:dyDescent="0.3">
      <c r="A178" s="8" t="s">
        <v>189</v>
      </c>
      <c r="B178" s="9" t="s">
        <v>198</v>
      </c>
      <c r="C178" s="10">
        <f>IFERROR(VLOOKUP(B178,[1]pivots!$R$8:$S$150,2,FALSE),0)</f>
        <v>204618.92</v>
      </c>
      <c r="D178" s="10">
        <f>IFERROR(VLOOKUP(B178,[1]pivots!$R$8:$T$150,3,FALSE),0)</f>
        <v>36504.6</v>
      </c>
      <c r="E178" s="11">
        <f t="shared" si="2"/>
        <v>-168114.32</v>
      </c>
    </row>
    <row r="179" spans="1:5" x14ac:dyDescent="0.3">
      <c r="A179" s="8" t="s">
        <v>199</v>
      </c>
      <c r="B179" s="9" t="s">
        <v>200</v>
      </c>
      <c r="C179" s="10">
        <f>IFERROR(VLOOKUP(B179,[1]pivots!$R$8:$S$150,2,FALSE),0)</f>
        <v>4053322.1399999983</v>
      </c>
      <c r="D179" s="10">
        <f>IFERROR(VLOOKUP(B179,[1]pivots!$R$8:$T$150,3,FALSE),0)</f>
        <v>2920178.69</v>
      </c>
      <c r="E179" s="11">
        <f t="shared" si="2"/>
        <v>-1133143.4499999983</v>
      </c>
    </row>
    <row r="180" spans="1:5" x14ac:dyDescent="0.3">
      <c r="A180" s="8" t="s">
        <v>199</v>
      </c>
      <c r="B180" s="9" t="s">
        <v>201</v>
      </c>
      <c r="C180" s="10">
        <f>IFERROR(VLOOKUP(B180,[1]pivots!$R$8:$S$150,2,FALSE),0)</f>
        <v>11455075.349999996</v>
      </c>
      <c r="D180" s="10">
        <f>IFERROR(VLOOKUP(B180,[1]pivots!$R$8:$T$150,3,FALSE),0)</f>
        <v>13959805.699999992</v>
      </c>
      <c r="E180" s="11">
        <f t="shared" si="2"/>
        <v>2504730.3499999959</v>
      </c>
    </row>
    <row r="181" spans="1:5" x14ac:dyDescent="0.3">
      <c r="A181" s="8" t="s">
        <v>199</v>
      </c>
      <c r="B181" s="9" t="s">
        <v>202</v>
      </c>
      <c r="C181" s="10">
        <f>IFERROR(VLOOKUP(B181,[1]pivots!$R$8:$S$150,2,FALSE),0)</f>
        <v>0</v>
      </c>
      <c r="D181" s="10">
        <f>IFERROR(VLOOKUP(B181,[1]pivots!$R$8:$T$150,3,FALSE),0)</f>
        <v>0</v>
      </c>
      <c r="E181" s="11">
        <f t="shared" si="2"/>
        <v>0</v>
      </c>
    </row>
    <row r="182" spans="1:5" x14ac:dyDescent="0.3">
      <c r="A182" s="8" t="s">
        <v>199</v>
      </c>
      <c r="B182" s="9" t="s">
        <v>203</v>
      </c>
      <c r="C182" s="10">
        <f>IFERROR(VLOOKUP(B182,[1]pivots!$R$8:$S$150,2,FALSE),0)</f>
        <v>0</v>
      </c>
      <c r="D182" s="10">
        <f>IFERROR(VLOOKUP(B182,[1]pivots!$R$8:$T$150,3,FALSE),0)</f>
        <v>0</v>
      </c>
      <c r="E182" s="11">
        <f t="shared" si="2"/>
        <v>0</v>
      </c>
    </row>
    <row r="183" spans="1:5" x14ac:dyDescent="0.3">
      <c r="A183" s="8" t="s">
        <v>199</v>
      </c>
      <c r="B183" s="9" t="s">
        <v>204</v>
      </c>
      <c r="C183" s="10">
        <f>IFERROR(VLOOKUP(B183,[1]pivots!$R$8:$S$150,2,FALSE),0)</f>
        <v>8524782.5299999975</v>
      </c>
      <c r="D183" s="10">
        <f>IFERROR(VLOOKUP(B183,[1]pivots!$R$8:$T$150,3,FALSE),0)</f>
        <v>5202184.9300000016</v>
      </c>
      <c r="E183" s="11">
        <f t="shared" si="2"/>
        <v>-3322597.5999999959</v>
      </c>
    </row>
    <row r="184" spans="1:5" x14ac:dyDescent="0.3">
      <c r="A184" s="8" t="s">
        <v>199</v>
      </c>
      <c r="B184" s="9" t="s">
        <v>205</v>
      </c>
      <c r="C184" s="10">
        <f>IFERROR(VLOOKUP(B184,[1]pivots!$R$8:$S$150,2,FALSE),0)</f>
        <v>504173.61</v>
      </c>
      <c r="D184" s="10">
        <f>IFERROR(VLOOKUP(B184,[1]pivots!$R$8:$T$150,3,FALSE),0)</f>
        <v>533826.60000000021</v>
      </c>
      <c r="E184" s="11">
        <f t="shared" si="2"/>
        <v>29652.990000000224</v>
      </c>
    </row>
    <row r="185" spans="1:5" x14ac:dyDescent="0.3">
      <c r="A185" s="8" t="s">
        <v>199</v>
      </c>
      <c r="B185" s="9" t="s">
        <v>206</v>
      </c>
      <c r="C185" s="10">
        <f>IFERROR(VLOOKUP(B185,[1]pivots!$R$8:$S$150,2,FALSE),0)</f>
        <v>0</v>
      </c>
      <c r="D185" s="10">
        <f>IFERROR(VLOOKUP(B185,[1]pivots!$R$8:$T$150,3,FALSE),0)</f>
        <v>0</v>
      </c>
      <c r="E185" s="11">
        <f t="shared" si="2"/>
        <v>0</v>
      </c>
    </row>
    <row r="186" spans="1:5" x14ac:dyDescent="0.3">
      <c r="A186" s="8" t="s">
        <v>199</v>
      </c>
      <c r="B186" s="9" t="s">
        <v>207</v>
      </c>
      <c r="C186" s="10">
        <f>IFERROR(VLOOKUP(B186,[1]pivots!$R$8:$S$150,2,FALSE),0)</f>
        <v>0</v>
      </c>
      <c r="D186" s="10">
        <f>IFERROR(VLOOKUP(B186,[1]pivots!$R$8:$T$150,3,FALSE),0)</f>
        <v>0</v>
      </c>
      <c r="E186" s="11">
        <f t="shared" si="2"/>
        <v>0</v>
      </c>
    </row>
    <row r="187" spans="1:5" x14ac:dyDescent="0.3">
      <c r="A187" s="8" t="s">
        <v>199</v>
      </c>
      <c r="B187" s="9" t="s">
        <v>208</v>
      </c>
      <c r="C187" s="10">
        <f>IFERROR(VLOOKUP(B187,[1]pivots!$R$8:$S$150,2,FALSE),0)</f>
        <v>0</v>
      </c>
      <c r="D187" s="10">
        <f>IFERROR(VLOOKUP(B187,[1]pivots!$R$8:$T$150,3,FALSE),0)</f>
        <v>0</v>
      </c>
      <c r="E187" s="11">
        <f t="shared" si="2"/>
        <v>0</v>
      </c>
    </row>
    <row r="188" spans="1:5" x14ac:dyDescent="0.3">
      <c r="A188" s="8" t="s">
        <v>199</v>
      </c>
      <c r="B188" s="9" t="s">
        <v>209</v>
      </c>
      <c r="C188" s="10">
        <f>IFERROR(VLOOKUP(B188,[1]pivots!$R$8:$S$150,2,FALSE),0)</f>
        <v>0</v>
      </c>
      <c r="D188" s="10">
        <f>IFERROR(VLOOKUP(B188,[1]pivots!$R$8:$T$150,3,FALSE),0)</f>
        <v>20002.75</v>
      </c>
      <c r="E188" s="11">
        <f t="shared" si="2"/>
        <v>20002.75</v>
      </c>
    </row>
    <row r="189" spans="1:5" x14ac:dyDescent="0.3">
      <c r="A189" s="8" t="s">
        <v>199</v>
      </c>
      <c r="B189" s="9" t="s">
        <v>210</v>
      </c>
      <c r="C189" s="10">
        <f>IFERROR(VLOOKUP(B189,[1]pivots!$R$8:$S$150,2,FALSE),0)</f>
        <v>0</v>
      </c>
      <c r="D189" s="10">
        <f>IFERROR(VLOOKUP(B189,[1]pivots!$R$8:$T$150,3,FALSE),0)</f>
        <v>0</v>
      </c>
      <c r="E189" s="11">
        <f t="shared" si="2"/>
        <v>0</v>
      </c>
    </row>
    <row r="190" spans="1:5" x14ac:dyDescent="0.3">
      <c r="A190" s="8" t="s">
        <v>199</v>
      </c>
      <c r="B190" s="9" t="s">
        <v>211</v>
      </c>
      <c r="C190" s="10">
        <f>IFERROR(VLOOKUP(B190,[1]pivots!$R$8:$S$150,2,FALSE),0)</f>
        <v>0</v>
      </c>
      <c r="D190" s="10">
        <f>IFERROR(VLOOKUP(B190,[1]pivots!$R$8:$T$150,3,FALSE),0)</f>
        <v>0</v>
      </c>
      <c r="E190" s="11">
        <f t="shared" si="2"/>
        <v>0</v>
      </c>
    </row>
    <row r="191" spans="1:5" x14ac:dyDescent="0.3">
      <c r="A191" s="8" t="s">
        <v>199</v>
      </c>
      <c r="B191" s="9" t="s">
        <v>212</v>
      </c>
      <c r="C191" s="10">
        <f>IFERROR(VLOOKUP(B191,[1]pivots!$R$8:$S$150,2,FALSE),0)</f>
        <v>0</v>
      </c>
      <c r="D191" s="10">
        <f>IFERROR(VLOOKUP(B191,[1]pivots!$R$8:$T$150,3,FALSE),0)</f>
        <v>0</v>
      </c>
      <c r="E191" s="11">
        <f t="shared" si="2"/>
        <v>0</v>
      </c>
    </row>
    <row r="192" spans="1:5" x14ac:dyDescent="0.3">
      <c r="A192" s="8" t="s">
        <v>199</v>
      </c>
      <c r="B192" s="9" t="s">
        <v>213</v>
      </c>
      <c r="C192" s="10">
        <f>IFERROR(VLOOKUP(B192,[1]pivots!$R$8:$S$150,2,FALSE),0)</f>
        <v>34729727.520000011</v>
      </c>
      <c r="D192" s="10">
        <f>IFERROR(VLOOKUP(B192,[1]pivots!$R$8:$T$150,3,FALSE),0)</f>
        <v>36041365.300000012</v>
      </c>
      <c r="E192" s="11">
        <f t="shared" si="2"/>
        <v>1311637.7800000012</v>
      </c>
    </row>
    <row r="193" spans="1:5" x14ac:dyDescent="0.3">
      <c r="A193" s="8" t="s">
        <v>199</v>
      </c>
      <c r="B193" s="9" t="s">
        <v>214</v>
      </c>
      <c r="C193" s="10">
        <f>IFERROR(VLOOKUP(B193,[1]pivots!$R$8:$S$150,2,FALSE),0)</f>
        <v>0</v>
      </c>
      <c r="D193" s="10">
        <f>IFERROR(VLOOKUP(B193,[1]pivots!$R$8:$T$150,3,FALSE),0)</f>
        <v>0</v>
      </c>
      <c r="E193" s="11">
        <f t="shared" si="2"/>
        <v>0</v>
      </c>
    </row>
    <row r="194" spans="1:5" x14ac:dyDescent="0.3">
      <c r="A194" s="8" t="s">
        <v>199</v>
      </c>
      <c r="B194" s="9" t="s">
        <v>215</v>
      </c>
      <c r="C194" s="10">
        <f>IFERROR(VLOOKUP(B194,[1]pivots!$R$8:$S$150,2,FALSE),0)</f>
        <v>1937296.74</v>
      </c>
      <c r="D194" s="10">
        <f>IFERROR(VLOOKUP(B194,[1]pivots!$R$8:$T$150,3,FALSE),0)</f>
        <v>714534.74000000011</v>
      </c>
      <c r="E194" s="11">
        <f t="shared" si="2"/>
        <v>-1222762</v>
      </c>
    </row>
    <row r="195" spans="1:5" x14ac:dyDescent="0.3">
      <c r="A195" s="8" t="s">
        <v>199</v>
      </c>
      <c r="B195" s="9" t="s">
        <v>216</v>
      </c>
      <c r="C195" s="10">
        <f>IFERROR(VLOOKUP(B195,[1]pivots!$R$8:$S$150,2,FALSE),0)</f>
        <v>0</v>
      </c>
      <c r="D195" s="10">
        <f>IFERROR(VLOOKUP(B195,[1]pivots!$R$8:$T$150,3,FALSE),0)</f>
        <v>0</v>
      </c>
      <c r="E195" s="11">
        <f t="shared" si="2"/>
        <v>0</v>
      </c>
    </row>
    <row r="196" spans="1:5" x14ac:dyDescent="0.3">
      <c r="A196" s="8" t="s">
        <v>217</v>
      </c>
      <c r="B196" s="9" t="s">
        <v>218</v>
      </c>
      <c r="C196" s="10">
        <f>IFERROR(VLOOKUP(B196,[1]pivots!$R$8:$S$150,2,FALSE),0)</f>
        <v>0</v>
      </c>
      <c r="D196" s="10">
        <f>IFERROR(VLOOKUP(B196,[1]pivots!$R$8:$T$150,3,FALSE),0)</f>
        <v>0</v>
      </c>
      <c r="E196" s="11">
        <f t="shared" ref="E196:E211" si="3">D196-C196</f>
        <v>0</v>
      </c>
    </row>
    <row r="197" spans="1:5" x14ac:dyDescent="0.3">
      <c r="A197" s="8" t="s">
        <v>217</v>
      </c>
      <c r="B197" s="9" t="s">
        <v>219</v>
      </c>
      <c r="C197" s="10">
        <f>IFERROR(VLOOKUP(B197,[1]pivots!$R$8:$S$150,2,FALSE),0)</f>
        <v>0</v>
      </c>
      <c r="D197" s="10">
        <f>IFERROR(VLOOKUP(B197,[1]pivots!$R$8:$T$150,3,FALSE),0)</f>
        <v>0</v>
      </c>
      <c r="E197" s="11">
        <f t="shared" si="3"/>
        <v>0</v>
      </c>
    </row>
    <row r="198" spans="1:5" x14ac:dyDescent="0.3">
      <c r="A198" s="8" t="s">
        <v>217</v>
      </c>
      <c r="B198" s="9" t="s">
        <v>220</v>
      </c>
      <c r="C198" s="10">
        <f>IFERROR(VLOOKUP(B198,[1]pivots!$R$8:$S$150,2,FALSE),0)</f>
        <v>106050.13</v>
      </c>
      <c r="D198" s="10">
        <f>IFERROR(VLOOKUP(B198,[1]pivots!$R$8:$T$150,3,FALSE),0)</f>
        <v>1555.81</v>
      </c>
      <c r="E198" s="11">
        <f t="shared" si="3"/>
        <v>-104494.32</v>
      </c>
    </row>
    <row r="199" spans="1:5" x14ac:dyDescent="0.3">
      <c r="A199" s="8" t="s">
        <v>217</v>
      </c>
      <c r="B199" s="9" t="s">
        <v>221</v>
      </c>
      <c r="C199" s="10">
        <f>IFERROR(VLOOKUP(B199,[1]pivots!$R$8:$S$150,2,FALSE),0)</f>
        <v>0</v>
      </c>
      <c r="D199" s="10">
        <f>IFERROR(VLOOKUP(B199,[1]pivots!$R$8:$T$150,3,FALSE),0)</f>
        <v>0</v>
      </c>
      <c r="E199" s="11">
        <f t="shared" si="3"/>
        <v>0</v>
      </c>
    </row>
    <row r="200" spans="1:5" x14ac:dyDescent="0.3">
      <c r="A200" s="8" t="s">
        <v>217</v>
      </c>
      <c r="B200" s="9" t="s">
        <v>222</v>
      </c>
      <c r="C200" s="10">
        <f>IFERROR(VLOOKUP(B200,[1]pivots!$R$8:$S$150,2,FALSE),0)</f>
        <v>1080222.69</v>
      </c>
      <c r="D200" s="10">
        <f>IFERROR(VLOOKUP(B200,[1]pivots!$R$8:$T$150,3,FALSE),0)</f>
        <v>880875.02</v>
      </c>
      <c r="E200" s="11">
        <f t="shared" si="3"/>
        <v>-199347.66999999993</v>
      </c>
    </row>
    <row r="201" spans="1:5" x14ac:dyDescent="0.3">
      <c r="A201" s="8" t="s">
        <v>217</v>
      </c>
      <c r="B201" s="9" t="s">
        <v>223</v>
      </c>
      <c r="C201" s="10">
        <f>IFERROR(VLOOKUP(B201,[1]pivots!$R$8:$S$150,2,FALSE),0)</f>
        <v>0</v>
      </c>
      <c r="D201" s="10">
        <f>IFERROR(VLOOKUP(B201,[1]pivots!$R$8:$T$150,3,FALSE),0)</f>
        <v>19413.530000000002</v>
      </c>
      <c r="E201" s="11">
        <f t="shared" si="3"/>
        <v>19413.530000000002</v>
      </c>
    </row>
    <row r="202" spans="1:5" x14ac:dyDescent="0.3">
      <c r="A202" s="8" t="s">
        <v>217</v>
      </c>
      <c r="B202" s="9" t="s">
        <v>224</v>
      </c>
      <c r="C202" s="10">
        <f>IFERROR(VLOOKUP(B202,[1]pivots!$R$8:$S$150,2,FALSE),0)</f>
        <v>0</v>
      </c>
      <c r="D202" s="10">
        <f>IFERROR(VLOOKUP(B202,[1]pivots!$R$8:$T$150,3,FALSE),0)</f>
        <v>0</v>
      </c>
      <c r="E202" s="11">
        <f t="shared" si="3"/>
        <v>0</v>
      </c>
    </row>
    <row r="203" spans="1:5" x14ac:dyDescent="0.3">
      <c r="A203" s="8" t="s">
        <v>217</v>
      </c>
      <c r="B203" s="9" t="s">
        <v>225</v>
      </c>
      <c r="C203" s="10">
        <f>IFERROR(VLOOKUP(B203,[1]pivots!$R$8:$S$150,2,FALSE),0)</f>
        <v>0</v>
      </c>
      <c r="D203" s="10">
        <f>IFERROR(VLOOKUP(B203,[1]pivots!$R$8:$T$150,3,FALSE),0)</f>
        <v>0</v>
      </c>
      <c r="E203" s="11">
        <f t="shared" si="3"/>
        <v>0</v>
      </c>
    </row>
    <row r="204" spans="1:5" x14ac:dyDescent="0.3">
      <c r="A204" s="8" t="s">
        <v>217</v>
      </c>
      <c r="B204" s="9" t="s">
        <v>226</v>
      </c>
      <c r="C204" s="10">
        <f>IFERROR(VLOOKUP(B204,[1]pivots!$R$8:$S$150,2,FALSE),0)</f>
        <v>0</v>
      </c>
      <c r="D204" s="10">
        <f>IFERROR(VLOOKUP(B204,[1]pivots!$R$8:$T$150,3,FALSE),0)</f>
        <v>0</v>
      </c>
      <c r="E204" s="11">
        <f t="shared" si="3"/>
        <v>0</v>
      </c>
    </row>
    <row r="205" spans="1:5" x14ac:dyDescent="0.3">
      <c r="A205" s="8" t="s">
        <v>227</v>
      </c>
      <c r="B205" s="9" t="s">
        <v>228</v>
      </c>
      <c r="C205" s="10">
        <f>IFERROR(VLOOKUP(B205,[1]pivots!$R$8:$S$150,2,FALSE),0)</f>
        <v>0</v>
      </c>
      <c r="D205" s="10">
        <f>IFERROR(VLOOKUP(B205,[1]pivots!$R$8:$T$150,3,FALSE),0)</f>
        <v>0</v>
      </c>
      <c r="E205" s="11">
        <f t="shared" si="3"/>
        <v>0</v>
      </c>
    </row>
    <row r="206" spans="1:5" x14ac:dyDescent="0.3">
      <c r="A206" s="8" t="s">
        <v>227</v>
      </c>
      <c r="B206" s="9" t="s">
        <v>229</v>
      </c>
      <c r="C206" s="10">
        <f>IFERROR(VLOOKUP(B206,[1]pivots!$R$8:$S$150,2,FALSE),0)</f>
        <v>0</v>
      </c>
      <c r="D206" s="10">
        <f>IFERROR(VLOOKUP(B206,[1]pivots!$R$8:$T$150,3,FALSE),0)</f>
        <v>0</v>
      </c>
      <c r="E206" s="11">
        <f t="shared" si="3"/>
        <v>0</v>
      </c>
    </row>
    <row r="207" spans="1:5" x14ac:dyDescent="0.3">
      <c r="A207" s="8" t="s">
        <v>227</v>
      </c>
      <c r="B207" s="9" t="s">
        <v>230</v>
      </c>
      <c r="C207" s="10">
        <f>IFERROR(VLOOKUP(B207,[1]pivots!$R$8:$S$150,2,FALSE),0)</f>
        <v>0</v>
      </c>
      <c r="D207" s="10">
        <f>IFERROR(VLOOKUP(B207,[1]pivots!$R$8:$T$150,3,FALSE),0)</f>
        <v>0</v>
      </c>
      <c r="E207" s="11">
        <f t="shared" si="3"/>
        <v>0</v>
      </c>
    </row>
    <row r="208" spans="1:5" x14ac:dyDescent="0.3">
      <c r="A208" s="8" t="s">
        <v>231</v>
      </c>
      <c r="B208" s="9" t="s">
        <v>232</v>
      </c>
      <c r="C208" s="10">
        <f>IFERROR(VLOOKUP(B208,[1]pivots!$R$8:$S$150,2,FALSE),0)</f>
        <v>0</v>
      </c>
      <c r="D208" s="10">
        <f>IFERROR(VLOOKUP(B208,[1]pivots!$R$8:$T$150,3,FALSE),0)</f>
        <v>0</v>
      </c>
      <c r="E208" s="11">
        <f t="shared" si="3"/>
        <v>0</v>
      </c>
    </row>
    <row r="209" spans="1:5" x14ac:dyDescent="0.3">
      <c r="A209" s="8" t="s">
        <v>231</v>
      </c>
      <c r="B209" s="9" t="s">
        <v>233</v>
      </c>
      <c r="C209" s="10">
        <f>IFERROR(VLOOKUP(B209,[1]pivots!$R$8:$S$150,2,FALSE),0)</f>
        <v>0</v>
      </c>
      <c r="D209" s="10">
        <f>IFERROR(VLOOKUP(B209,[1]pivots!$R$8:$T$150,3,FALSE),0)</f>
        <v>0</v>
      </c>
      <c r="E209" s="11">
        <f t="shared" si="3"/>
        <v>0</v>
      </c>
    </row>
    <row r="210" spans="1:5" x14ac:dyDescent="0.3">
      <c r="A210" s="8" t="s">
        <v>231</v>
      </c>
      <c r="B210" s="9" t="s">
        <v>234</v>
      </c>
      <c r="C210" s="10">
        <f>IFERROR(VLOOKUP(B210,[1]pivots!$R$8:$S$150,2,FALSE),0)</f>
        <v>0</v>
      </c>
      <c r="D210" s="10">
        <f>IFERROR(VLOOKUP(B210,[1]pivots!$R$8:$T$150,3,FALSE),0)</f>
        <v>0</v>
      </c>
      <c r="E210" s="11">
        <f t="shared" si="3"/>
        <v>0</v>
      </c>
    </row>
    <row r="211" spans="1:5" x14ac:dyDescent="0.3">
      <c r="A211" s="12" t="s">
        <v>231</v>
      </c>
      <c r="B211" s="13" t="s">
        <v>235</v>
      </c>
      <c r="C211" s="14">
        <f>IFERROR(VLOOKUP(B211,[1]pivots!$R$8:$S$150,2,FALSE),0)</f>
        <v>0</v>
      </c>
      <c r="D211" s="14">
        <f>IFERROR(VLOOKUP(B211,[1]pivots!$R$8:$T$150,3,FALSE),0)</f>
        <v>111500</v>
      </c>
      <c r="E211" s="11">
        <f t="shared" si="3"/>
        <v>111500</v>
      </c>
    </row>
    <row r="212" spans="1:5" x14ac:dyDescent="0.3">
      <c r="A212" s="15" t="s">
        <v>236</v>
      </c>
      <c r="B212" s="16"/>
      <c r="C212" s="17">
        <f>SUM(C3:C211)</f>
        <v>168271265.16000003</v>
      </c>
      <c r="D212" s="18">
        <f>SUM(D3:D211)</f>
        <v>152595679.33000004</v>
      </c>
      <c r="E212" s="17">
        <f>D212-C212</f>
        <v>-15675585.829999983</v>
      </c>
    </row>
    <row r="213" spans="1:5" x14ac:dyDescent="0.3">
      <c r="A213" s="19" t="s">
        <v>237</v>
      </c>
      <c r="B213" s="19"/>
      <c r="C213" s="20"/>
      <c r="D213" s="21"/>
      <c r="E213" s="2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0A7102-B71E-40B3-AA13-7B011A0628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066D7-EC42-4867-A7CD-EE08E89389E9}"/>
</file>

<file path=customXml/itemProps3.xml><?xml version="1.0" encoding="utf-8"?>
<ds:datastoreItem xmlns:ds="http://schemas.openxmlformats.org/officeDocument/2006/customXml" ds:itemID="{70873449-0E6C-4543-80ED-8245DA5D00F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36450eb-db06-42a7-8d1b-026719f701e3}" enabled="0" method="" siteId="{a36450eb-db06-42a7-8d1b-026719f70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Table_E4</vt:lpstr>
    </vt:vector>
  </TitlesOfParts>
  <Manager/>
  <Company>Florida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Talbot</dc:creator>
  <cp:keywords/>
  <dc:description/>
  <cp:lastModifiedBy>Chris Talbot</cp:lastModifiedBy>
  <cp:revision/>
  <dcterms:created xsi:type="dcterms:W3CDTF">2026-04-23T15:32:58Z</dcterms:created>
  <dcterms:modified xsi:type="dcterms:W3CDTF">2026-09-18T17:16:03Z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</Properties>
</file>